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FRANZ Orders\2018\"/>
    </mc:Choice>
  </mc:AlternateContent>
  <xr:revisionPtr revIDLastSave="0" documentId="13_ncr:1_{68AC7676-A487-4357-BFE2-EF1ACDC20ABF}" xr6:coauthVersionLast="40" xr6:coauthVersionMax="40" xr10:uidLastSave="{00000000-0000-0000-0000-000000000000}"/>
  <bookViews>
    <workbookView xWindow="0" yWindow="0" windowWidth="28800" windowHeight="11835" tabRatio="871" xr2:uid="{00000000-000D-0000-FFFF-FFFF00000000}"/>
  </bookViews>
  <sheets>
    <sheet name="Master - Rack" sheetId="1" r:id="rId1"/>
    <sheet name="Rack Pricing" sheetId="26" state="hidden" r:id="rId2"/>
    <sheet name="Uncoded - Tray" sheetId="12" r:id="rId3"/>
    <sheet name="Uncoded Pricing" sheetId="27" state="hidden" r:id="rId4"/>
    <sheet name="Fast Food - Tray" sheetId="4" r:id="rId5"/>
    <sheet name="Fast Food Pricing" sheetId="28" state="hidden" r:id="rId6"/>
    <sheet name="Box" sheetId="13" state="hidden" r:id="rId7"/>
    <sheet name="COSTCO" sheetId="3" r:id="rId8"/>
    <sheet name="COSTCO Pricing" sheetId="34" state="hidden" r:id="rId9"/>
    <sheet name="COSTCO (Uncoded)" sheetId="35" r:id="rId10"/>
    <sheet name="WH Freezer" sheetId="24" r:id="rId11"/>
    <sheet name="Fred Meyer" sheetId="5" r:id="rId12"/>
    <sheet name="Military" sheetId="6" r:id="rId13"/>
    <sheet name="Dining Services" sheetId="22" state="hidden" r:id="rId14"/>
    <sheet name="Greely" sheetId="15" r:id="rId15"/>
    <sheet name="Safeway" sheetId="7" r:id="rId16"/>
    <sheet name="WalMart" sheetId="8" r:id="rId17"/>
    <sheet name="Denny's" sheetId="17" r:id="rId18"/>
    <sheet name="North Slope Catering" sheetId="25" state="hidden" r:id="rId19"/>
    <sheet name="BC Drive-In" sheetId="18" state="hidden" r:id="rId20"/>
    <sheet name="Chat. Chow" sheetId="32" state="hidden" r:id="rId21"/>
    <sheet name="C&amp;J Drive in" sheetId="30" state="hidden" r:id="rId22"/>
    <sheet name="IGA" sheetId="31" state="hidden" r:id="rId23"/>
    <sheet name="Fast Food - Order only" sheetId="16" r:id="rId24"/>
    <sheet name="Sheet1" sheetId="29" state="hidden" r:id="rId25"/>
    <sheet name="Cube" sheetId="19" r:id="rId26"/>
  </sheets>
  <definedNames>
    <definedName name="_xlnm.Print_Area" localSheetId="19">'BC Drive-In'!$B$1:$E$8</definedName>
    <definedName name="_xlnm.Print_Area" localSheetId="6">Box!$A$1:$F$213</definedName>
    <definedName name="_xlnm.Print_Area" localSheetId="7">COSTCO!$A$1:$F$30</definedName>
    <definedName name="_xlnm.Print_Area" localSheetId="9">'COSTCO (Uncoded)'!$A$1:$F$30</definedName>
    <definedName name="_xlnm.Print_Area" localSheetId="8">'COSTCO Pricing'!$A$1:$F$20</definedName>
    <definedName name="_xlnm.Print_Area" localSheetId="17">'Denny''s'!$B$1:$E$15</definedName>
    <definedName name="_xlnm.Print_Area" localSheetId="13">'Dining Services'!$A$1:$I$35</definedName>
    <definedName name="_xlnm.Print_Area" localSheetId="23">'Fast Food - Order only'!$A$1:$K$23</definedName>
    <definedName name="_xlnm.Print_Area" localSheetId="4">'Fast Food - Tray'!$A$1:$H$22</definedName>
    <definedName name="_xlnm.Print_Area" localSheetId="0">'Master - Rack'!$A$1:$F$189</definedName>
    <definedName name="_xlnm.Print_Area" localSheetId="12">Military!$A$1:$G$51</definedName>
    <definedName name="_xlnm.Print_Area" localSheetId="18">'North Slope Catering'!$A$1:$D$6</definedName>
    <definedName name="_xlnm.Print_Area" localSheetId="1">'Rack Pricing'!$A$1:$J$190</definedName>
    <definedName name="_xlnm.Print_Area" localSheetId="2">'Uncoded - Tray'!$A$1:$F$216</definedName>
    <definedName name="_xlnm.Print_Area" localSheetId="10">'WH Freezer'!$A$1:$F$210</definedName>
    <definedName name="_xlnm.Print_Titles" localSheetId="11">'Fred Meyer'!$1:$2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35" l="1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H5" i="35"/>
  <c r="H4" i="35"/>
  <c r="H3" i="35"/>
  <c r="H32" i="35" s="1"/>
  <c r="A96" i="1" l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3" i="3"/>
  <c r="F21" i="34"/>
  <c r="G21" i="34" s="1"/>
  <c r="E21" i="34"/>
  <c r="I21" i="34" l="1"/>
  <c r="H21" i="34"/>
  <c r="H32" i="3"/>
  <c r="F20" i="34"/>
  <c r="G20" i="34" s="1"/>
  <c r="F19" i="34"/>
  <c r="G19" i="34" s="1"/>
  <c r="F18" i="34"/>
  <c r="H18" i="34" s="1"/>
  <c r="F17" i="34"/>
  <c r="G17" i="34" s="1"/>
  <c r="F16" i="34"/>
  <c r="G16" i="34" s="1"/>
  <c r="F15" i="34"/>
  <c r="G15" i="34" s="1"/>
  <c r="F14" i="34"/>
  <c r="H14" i="34" s="1"/>
  <c r="F13" i="34"/>
  <c r="G13" i="34" s="1"/>
  <c r="F12" i="34"/>
  <c r="G12" i="34" s="1"/>
  <c r="F11" i="34"/>
  <c r="H11" i="34" s="1"/>
  <c r="F10" i="34"/>
  <c r="H10" i="34" s="1"/>
  <c r="F9" i="34"/>
  <c r="G9" i="34" s="1"/>
  <c r="F8" i="34"/>
  <c r="G8" i="34" s="1"/>
  <c r="F7" i="34"/>
  <c r="F6" i="34"/>
  <c r="G6" i="34" s="1"/>
  <c r="F5" i="34"/>
  <c r="G5" i="34" s="1"/>
  <c r="F4" i="34"/>
  <c r="H4" i="34" s="1"/>
  <c r="F3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J21" i="34" l="1"/>
  <c r="G3" i="34"/>
  <c r="I3" i="34" s="1"/>
  <c r="F23" i="34"/>
  <c r="H7" i="34"/>
  <c r="I5" i="34"/>
  <c r="I8" i="34"/>
  <c r="I12" i="34"/>
  <c r="I15" i="34"/>
  <c r="I17" i="34"/>
  <c r="I19" i="34"/>
  <c r="H5" i="34"/>
  <c r="H12" i="34"/>
  <c r="H19" i="34"/>
  <c r="I6" i="34"/>
  <c r="I9" i="34"/>
  <c r="I13" i="34"/>
  <c r="I16" i="34"/>
  <c r="I20" i="34"/>
  <c r="H8" i="34"/>
  <c r="H15" i="34"/>
  <c r="G10" i="34"/>
  <c r="I10" i="34" s="1"/>
  <c r="J10" i="34" s="1"/>
  <c r="G4" i="34"/>
  <c r="I4" i="34" s="1"/>
  <c r="J4" i="34" s="1"/>
  <c r="G11" i="34"/>
  <c r="I11" i="34" s="1"/>
  <c r="J11" i="34" s="1"/>
  <c r="G14" i="34"/>
  <c r="I14" i="34" s="1"/>
  <c r="J14" i="34" s="1"/>
  <c r="G18" i="34"/>
  <c r="I18" i="34" s="1"/>
  <c r="J18" i="34" s="1"/>
  <c r="G7" i="34"/>
  <c r="H3" i="34"/>
  <c r="H17" i="34"/>
  <c r="H6" i="34"/>
  <c r="H9" i="34"/>
  <c r="H13" i="34"/>
  <c r="H16" i="34"/>
  <c r="H20" i="34"/>
  <c r="F159" i="26"/>
  <c r="G159" i="26" s="1"/>
  <c r="F160" i="26"/>
  <c r="G160" i="26" s="1"/>
  <c r="F161" i="26"/>
  <c r="G161" i="26" s="1"/>
  <c r="F162" i="26"/>
  <c r="G162" i="26" s="1"/>
  <c r="F163" i="26"/>
  <c r="H163" i="26" s="1"/>
  <c r="F164" i="26"/>
  <c r="G164" i="26" s="1"/>
  <c r="F165" i="26"/>
  <c r="G165" i="26" s="1"/>
  <c r="F166" i="26"/>
  <c r="G166" i="26" s="1"/>
  <c r="F167" i="26"/>
  <c r="G167" i="26" s="1"/>
  <c r="F168" i="26"/>
  <c r="G168" i="26" s="1"/>
  <c r="F169" i="26"/>
  <c r="G169" i="26" s="1"/>
  <c r="F170" i="26"/>
  <c r="G170" i="26" s="1"/>
  <c r="F171" i="26"/>
  <c r="H171" i="26" s="1"/>
  <c r="F172" i="26"/>
  <c r="G172" i="26" s="1"/>
  <c r="F173" i="26"/>
  <c r="G173" i="26" s="1"/>
  <c r="F174" i="26"/>
  <c r="G174" i="26" s="1"/>
  <c r="F175" i="26"/>
  <c r="G175" i="26" s="1"/>
  <c r="F176" i="26"/>
  <c r="G176" i="26" s="1"/>
  <c r="F177" i="26"/>
  <c r="G177" i="26" s="1"/>
  <c r="F178" i="26"/>
  <c r="G178" i="26" s="1"/>
  <c r="F179" i="26"/>
  <c r="H179" i="26" s="1"/>
  <c r="F180" i="26"/>
  <c r="G180" i="26" s="1"/>
  <c r="F181" i="26"/>
  <c r="G181" i="26" s="1"/>
  <c r="F182" i="26"/>
  <c r="G182" i="26" s="1"/>
  <c r="F183" i="26"/>
  <c r="G183" i="26" s="1"/>
  <c r="H161" i="26"/>
  <c r="H165" i="26"/>
  <c r="H169" i="26"/>
  <c r="H173" i="26"/>
  <c r="H177" i="26"/>
  <c r="H181" i="26"/>
  <c r="E159" i="26"/>
  <c r="E160" i="26"/>
  <c r="E161" i="26"/>
  <c r="E162" i="26"/>
  <c r="E163" i="26"/>
  <c r="E164" i="26"/>
  <c r="E165" i="26"/>
  <c r="E166" i="26"/>
  <c r="E167" i="26"/>
  <c r="E168" i="26"/>
  <c r="E169" i="26"/>
  <c r="E170" i="26"/>
  <c r="E171" i="26"/>
  <c r="E172" i="26"/>
  <c r="E173" i="26"/>
  <c r="E174" i="26"/>
  <c r="E175" i="26"/>
  <c r="E176" i="26"/>
  <c r="E177" i="26"/>
  <c r="E178" i="26"/>
  <c r="E179" i="26"/>
  <c r="E180" i="26"/>
  <c r="E181" i="26"/>
  <c r="E182" i="26"/>
  <c r="E183" i="26"/>
  <c r="G179" i="26" l="1"/>
  <c r="G171" i="26"/>
  <c r="G163" i="26"/>
  <c r="H183" i="26"/>
  <c r="H175" i="26"/>
  <c r="H167" i="26"/>
  <c r="H159" i="26"/>
  <c r="I159" i="26"/>
  <c r="H182" i="26"/>
  <c r="H180" i="26"/>
  <c r="H178" i="26"/>
  <c r="H176" i="26"/>
  <c r="H174" i="26"/>
  <c r="H172" i="26"/>
  <c r="H170" i="26"/>
  <c r="H168" i="26"/>
  <c r="H166" i="26"/>
  <c r="H164" i="26"/>
  <c r="H162" i="26"/>
  <c r="H160" i="26"/>
  <c r="J9" i="34"/>
  <c r="J15" i="34"/>
  <c r="H23" i="34"/>
  <c r="I7" i="34"/>
  <c r="G23" i="34"/>
  <c r="J12" i="34"/>
  <c r="J16" i="34"/>
  <c r="J17" i="34"/>
  <c r="J8" i="34"/>
  <c r="J3" i="34"/>
  <c r="J20" i="34"/>
  <c r="J13" i="34"/>
  <c r="J6" i="34"/>
  <c r="J19" i="34"/>
  <c r="J5" i="34"/>
  <c r="J159" i="26"/>
  <c r="J7" i="34" l="1"/>
  <c r="J23" i="34" s="1"/>
  <c r="I23" i="34"/>
  <c r="A118" i="12"/>
  <c r="A89" i="1" l="1"/>
  <c r="F75" i="26" s="1"/>
  <c r="E76" i="26"/>
  <c r="G75" i="26" l="1"/>
  <c r="I75" i="26" s="1"/>
  <c r="H75" i="26"/>
  <c r="A140" i="12"/>
  <c r="F113" i="27" s="1"/>
  <c r="H113" i="27" s="1"/>
  <c r="E113" i="27"/>
  <c r="A151" i="12"/>
  <c r="A152" i="12"/>
  <c r="A153" i="12"/>
  <c r="F125" i="27" s="1"/>
  <c r="G125" i="27" s="1"/>
  <c r="F124" i="27"/>
  <c r="H124" i="27" s="1"/>
  <c r="F123" i="27"/>
  <c r="G123" i="27" s="1"/>
  <c r="E124" i="27"/>
  <c r="E125" i="27"/>
  <c r="E123" i="27"/>
  <c r="A85" i="12"/>
  <c r="F67" i="27" s="1"/>
  <c r="H67" i="27" s="1"/>
  <c r="J67" i="27" s="1"/>
  <c r="I123" i="27" l="1"/>
  <c r="J75" i="26"/>
  <c r="I125" i="27"/>
  <c r="G113" i="27"/>
  <c r="I113" i="27" s="1"/>
  <c r="J113" i="27" s="1"/>
  <c r="H125" i="27"/>
  <c r="J125" i="27" s="1"/>
  <c r="G124" i="27"/>
  <c r="I124" i="27" s="1"/>
  <c r="J124" i="27" s="1"/>
  <c r="H123" i="27"/>
  <c r="J123" i="27" s="1"/>
  <c r="G67" i="27"/>
  <c r="I67" i="27" s="1"/>
  <c r="C4" i="28"/>
  <c r="C5" i="28"/>
  <c r="C6" i="28"/>
  <c r="C8" i="28"/>
  <c r="C9" i="28"/>
  <c r="C10" i="28"/>
  <c r="C11" i="28"/>
  <c r="C13" i="28"/>
  <c r="C14" i="28"/>
  <c r="C3" i="28"/>
  <c r="A122" i="1" l="1"/>
  <c r="A123" i="1"/>
  <c r="A90" i="1" l="1"/>
  <c r="F76" i="26" s="1"/>
  <c r="G76" i="26" l="1"/>
  <c r="I76" i="26" s="1"/>
  <c r="H76" i="26"/>
  <c r="H140" i="24"/>
  <c r="J76" i="26" l="1"/>
  <c r="H154" i="24"/>
  <c r="H153" i="24"/>
  <c r="H152" i="24"/>
  <c r="A219" i="24"/>
  <c r="A98" i="8"/>
  <c r="E86" i="26" l="1"/>
  <c r="E82" i="26"/>
  <c r="E22" i="26"/>
  <c r="E21" i="26"/>
  <c r="E20" i="26"/>
  <c r="E19" i="26"/>
  <c r="E18" i="26"/>
  <c r="E15" i="26"/>
  <c r="E14" i="26"/>
  <c r="E13" i="26"/>
  <c r="E12" i="26"/>
  <c r="E11" i="26"/>
  <c r="E10" i="26"/>
  <c r="E9" i="26"/>
  <c r="E8" i="26"/>
  <c r="E7" i="26"/>
  <c r="E6" i="26"/>
  <c r="E5" i="26"/>
  <c r="E4" i="26"/>
  <c r="E3" i="26"/>
  <c r="E46" i="26"/>
  <c r="E45" i="26"/>
  <c r="E44" i="26"/>
  <c r="E43" i="26"/>
  <c r="E42" i="26"/>
  <c r="E41" i="26"/>
  <c r="A106" i="12" l="1"/>
  <c r="A105" i="12"/>
  <c r="A104" i="12"/>
  <c r="A103" i="12"/>
  <c r="A98" i="12"/>
  <c r="A97" i="12"/>
  <c r="A11" i="12"/>
  <c r="A10" i="12"/>
  <c r="A115" i="12"/>
  <c r="D37" i="22" l="1"/>
  <c r="C37" i="22"/>
  <c r="B37" i="22"/>
  <c r="B68" i="5"/>
  <c r="A68" i="5"/>
  <c r="A6" i="1" l="1"/>
  <c r="H116" i="24" l="1"/>
  <c r="H117" i="24"/>
  <c r="H55" i="24"/>
  <c r="A119" i="12" l="1"/>
  <c r="A125" i="1" l="1"/>
  <c r="A124" i="1"/>
  <c r="A158" i="1"/>
  <c r="A157" i="1"/>
  <c r="A156" i="1"/>
  <c r="A155" i="1"/>
  <c r="A154" i="1"/>
  <c r="A96" i="12"/>
  <c r="A95" i="12"/>
  <c r="A7" i="12"/>
  <c r="A146" i="12"/>
  <c r="A145" i="12"/>
  <c r="A144" i="12"/>
  <c r="A143" i="12"/>
  <c r="A138" i="12"/>
  <c r="A137" i="12"/>
  <c r="A136" i="12"/>
  <c r="A135" i="12"/>
  <c r="A134" i="12"/>
  <c r="A133" i="12"/>
  <c r="A120" i="12"/>
  <c r="A86" i="12"/>
  <c r="A57" i="12"/>
  <c r="A54" i="12"/>
  <c r="A39" i="12"/>
  <c r="A36" i="12"/>
  <c r="A147" i="12" l="1"/>
  <c r="A84" i="1"/>
  <c r="A83" i="1"/>
  <c r="A13" i="1"/>
  <c r="A12" i="1"/>
  <c r="A107" i="1"/>
  <c r="A9" i="12"/>
  <c r="E74" i="26"/>
  <c r="E73" i="26"/>
  <c r="A110" i="12"/>
  <c r="H103" i="24"/>
  <c r="H102" i="24"/>
  <c r="H16" i="24"/>
  <c r="A100" i="12"/>
  <c r="H100" i="12" s="1"/>
  <c r="A99" i="12"/>
  <c r="H99" i="12" s="1"/>
  <c r="A17" i="12"/>
  <c r="H17" i="12" s="1"/>
  <c r="A16" i="12"/>
  <c r="H16" i="12" s="1"/>
  <c r="A88" i="1"/>
  <c r="F74" i="26" s="1"/>
  <c r="A87" i="1"/>
  <c r="F73" i="26" s="1"/>
  <c r="A17" i="1"/>
  <c r="F15" i="26" s="1"/>
  <c r="A16" i="1"/>
  <c r="F14" i="26" s="1"/>
  <c r="E33" i="27"/>
  <c r="H87" i="1" l="1"/>
  <c r="H88" i="1"/>
  <c r="G15" i="26"/>
  <c r="I15" i="26" s="1"/>
  <c r="H15" i="26"/>
  <c r="H74" i="26"/>
  <c r="G74" i="26"/>
  <c r="I74" i="26" s="1"/>
  <c r="G14" i="26"/>
  <c r="I14" i="26" s="1"/>
  <c r="H14" i="26"/>
  <c r="H73" i="26"/>
  <c r="G73" i="26"/>
  <c r="I73" i="26" s="1"/>
  <c r="E32" i="27"/>
  <c r="J14" i="26" l="1"/>
  <c r="J73" i="26"/>
  <c r="J74" i="26"/>
  <c r="J15" i="26"/>
  <c r="A28" i="12"/>
  <c r="E21" i="27" l="1"/>
  <c r="F21" i="27"/>
  <c r="H21" i="27" s="1"/>
  <c r="G21" i="27" l="1"/>
  <c r="I21" i="27" s="1"/>
  <c r="J21" i="27" s="1"/>
  <c r="A48" i="1"/>
  <c r="A101" i="1"/>
  <c r="A105" i="1"/>
  <c r="A106" i="1"/>
  <c r="A5" i="1"/>
  <c r="A33" i="3" l="1"/>
  <c r="A75" i="12" l="1"/>
  <c r="A111" i="12"/>
  <c r="B67" i="7" l="1"/>
  <c r="C67" i="7"/>
  <c r="A67" i="7"/>
  <c r="A86" i="1" l="1"/>
  <c r="A85" i="1"/>
  <c r="A94" i="1" l="1"/>
  <c r="A51" i="12" l="1"/>
  <c r="F33" i="27" s="1"/>
  <c r="A50" i="12"/>
  <c r="F32" i="27" s="1"/>
  <c r="A26" i="1"/>
  <c r="G33" i="27" l="1"/>
  <c r="I33" i="27" s="1"/>
  <c r="H33" i="27"/>
  <c r="G32" i="27"/>
  <c r="I32" i="27" s="1"/>
  <c r="H32" i="27"/>
  <c r="A52" i="1"/>
  <c r="A63" i="15"/>
  <c r="J32" i="27" l="1"/>
  <c r="J33" i="27"/>
  <c r="H5" i="1"/>
  <c r="H6" i="1"/>
  <c r="A7" i="1"/>
  <c r="A8" i="1"/>
  <c r="H8" i="1" s="1"/>
  <c r="A9" i="1"/>
  <c r="H9" i="1" s="1"/>
  <c r="A10" i="1"/>
  <c r="H10" i="1" s="1"/>
  <c r="A11" i="1"/>
  <c r="H11" i="1" s="1"/>
  <c r="H13" i="1"/>
  <c r="A14" i="1"/>
  <c r="H14" i="1" s="1"/>
  <c r="A15" i="1"/>
  <c r="H15" i="1" s="1"/>
  <c r="A20" i="1"/>
  <c r="H20" i="1" s="1"/>
  <c r="A21" i="1"/>
  <c r="H21" i="1" s="1"/>
  <c r="H22" i="1"/>
  <c r="A23" i="1"/>
  <c r="H23" i="1" s="1"/>
  <c r="A24" i="1"/>
  <c r="H24" i="1" s="1"/>
  <c r="A25" i="1"/>
  <c r="H25" i="1" s="1"/>
  <c r="H26" i="1"/>
  <c r="H29" i="1"/>
  <c r="H32" i="1"/>
  <c r="H33" i="1"/>
  <c r="H34" i="1"/>
  <c r="H35" i="1"/>
  <c r="H36" i="1"/>
  <c r="H37" i="1"/>
  <c r="H38" i="1"/>
  <c r="H41" i="1"/>
  <c r="H42" i="1"/>
  <c r="H43" i="1"/>
  <c r="H44" i="1"/>
  <c r="H45" i="1"/>
  <c r="H48" i="1"/>
  <c r="A49" i="1"/>
  <c r="H49" i="1" s="1"/>
  <c r="A50" i="1"/>
  <c r="H50" i="1" s="1"/>
  <c r="A51" i="1"/>
  <c r="H51" i="1" s="1"/>
  <c r="H52" i="1"/>
  <c r="A53" i="1"/>
  <c r="H53" i="1" s="1"/>
  <c r="A54" i="1"/>
  <c r="H54" i="1" s="1"/>
  <c r="A57" i="1"/>
  <c r="H57" i="1" s="1"/>
  <c r="A58" i="1"/>
  <c r="H58" i="1" s="1"/>
  <c r="H59" i="1"/>
  <c r="H60" i="1"/>
  <c r="H63" i="1"/>
  <c r="H66" i="1"/>
  <c r="H67" i="1"/>
  <c r="H70" i="1"/>
  <c r="H71" i="1"/>
  <c r="H72" i="1"/>
  <c r="H75" i="1"/>
  <c r="H76" i="1"/>
  <c r="H77" i="1"/>
  <c r="A80" i="1"/>
  <c r="H80" i="1" s="1"/>
  <c r="A81" i="1"/>
  <c r="H81" i="1" s="1"/>
  <c r="A82" i="1"/>
  <c r="H82" i="1" s="1"/>
  <c r="H83" i="1"/>
  <c r="H84" i="1"/>
  <c r="H85" i="1"/>
  <c r="H86" i="1"/>
  <c r="A93" i="1"/>
  <c r="H93" i="1" s="1"/>
  <c r="H94" i="1"/>
  <c r="A95" i="1"/>
  <c r="H95" i="1" s="1"/>
  <c r="H96" i="1"/>
  <c r="H97" i="1"/>
  <c r="H100" i="1"/>
  <c r="H101" i="1"/>
  <c r="H102" i="1"/>
  <c r="H105" i="1"/>
  <c r="H106" i="1"/>
  <c r="H107" i="1"/>
  <c r="H108" i="1"/>
  <c r="H109" i="1"/>
  <c r="H110" i="1"/>
  <c r="H113" i="1"/>
  <c r="H114" i="1"/>
  <c r="H115" i="1"/>
  <c r="A118" i="1"/>
  <c r="H118" i="1" s="1"/>
  <c r="A119" i="1"/>
  <c r="H119" i="1" s="1"/>
  <c r="H122" i="1"/>
  <c r="H123" i="1"/>
  <c r="H124" i="1"/>
  <c r="H125" i="1"/>
  <c r="H128" i="1"/>
  <c r="H129" i="1"/>
  <c r="H130" i="1"/>
  <c r="H131" i="1"/>
  <c r="H132" i="1"/>
  <c r="A133" i="1"/>
  <c r="H133" i="1" s="1"/>
  <c r="H136" i="1"/>
  <c r="H137" i="1"/>
  <c r="H138" i="1"/>
  <c r="H139" i="1"/>
  <c r="H140" i="1"/>
  <c r="H141" i="1"/>
  <c r="H142" i="1"/>
  <c r="H145" i="1"/>
  <c r="H146" i="1"/>
  <c r="H147" i="1"/>
  <c r="H148" i="1"/>
  <c r="H151" i="1"/>
  <c r="H154" i="1"/>
  <c r="H155" i="1"/>
  <c r="H156" i="1"/>
  <c r="H157" i="1"/>
  <c r="H158" i="1"/>
  <c r="H161" i="1"/>
  <c r="H162" i="1"/>
  <c r="H163" i="1"/>
  <c r="H164" i="1"/>
  <c r="H165" i="1"/>
  <c r="H166" i="1"/>
  <c r="H167" i="1"/>
  <c r="H168" i="1"/>
  <c r="A171" i="1"/>
  <c r="H171" i="1" s="1"/>
  <c r="A172" i="1"/>
  <c r="H172" i="1" s="1"/>
  <c r="A173" i="1"/>
  <c r="H173" i="1" s="1"/>
  <c r="A174" i="1"/>
  <c r="H174" i="1" s="1"/>
  <c r="A175" i="1"/>
  <c r="H175" i="1" s="1"/>
  <c r="A176" i="1"/>
  <c r="H176" i="1" s="1"/>
  <c r="A177" i="1"/>
  <c r="H177" i="1" s="1"/>
  <c r="A178" i="1"/>
  <c r="H178" i="1" s="1"/>
  <c r="A179" i="1"/>
  <c r="H179" i="1" s="1"/>
  <c r="A180" i="1"/>
  <c r="H180" i="1" s="1"/>
  <c r="A181" i="1"/>
  <c r="H181" i="1" s="1"/>
  <c r="A182" i="1"/>
  <c r="H182" i="1" s="1"/>
  <c r="A185" i="1"/>
  <c r="H185" i="1"/>
  <c r="A186" i="1"/>
  <c r="H186" i="1"/>
  <c r="A187" i="1"/>
  <c r="H187" i="1"/>
  <c r="A188" i="1"/>
  <c r="H188" i="1"/>
  <c r="A189" i="1"/>
  <c r="H189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7" i="1" l="1"/>
  <c r="A231" i="1"/>
  <c r="H12" i="1"/>
  <c r="H217" i="1" s="1"/>
  <c r="H200" i="24" l="1"/>
  <c r="H199" i="24"/>
  <c r="H198" i="24"/>
  <c r="H197" i="24"/>
  <c r="H196" i="24"/>
  <c r="H195" i="24"/>
  <c r="H194" i="24"/>
  <c r="H193" i="24"/>
  <c r="H192" i="24"/>
  <c r="H191" i="24"/>
  <c r="H190" i="24"/>
  <c r="H189" i="24"/>
  <c r="H188" i="24"/>
  <c r="H187" i="24"/>
  <c r="H186" i="24"/>
  <c r="H185" i="24"/>
  <c r="H184" i="24"/>
  <c r="H183" i="24"/>
  <c r="H182" i="24"/>
  <c r="H181" i="24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1" i="24"/>
  <c r="H150" i="24"/>
  <c r="H149" i="24"/>
  <c r="H148" i="24"/>
  <c r="H147" i="24"/>
  <c r="H146" i="24"/>
  <c r="H145" i="24"/>
  <c r="H144" i="24"/>
  <c r="H143" i="24"/>
  <c r="H142" i="24"/>
  <c r="H141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4" i="24"/>
  <c r="H53" i="24"/>
  <c r="H52" i="24"/>
  <c r="H51" i="24"/>
  <c r="H50" i="24"/>
  <c r="H49" i="24"/>
  <c r="H48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7" i="24"/>
  <c r="H26" i="24"/>
  <c r="H25" i="24"/>
  <c r="H24" i="24"/>
  <c r="H23" i="24"/>
  <c r="H22" i="24"/>
  <c r="H21" i="24"/>
  <c r="H20" i="24"/>
  <c r="H19" i="24"/>
  <c r="H17" i="24"/>
  <c r="H15" i="24"/>
  <c r="H14" i="24"/>
  <c r="H13" i="24"/>
  <c r="H12" i="24"/>
  <c r="H11" i="24"/>
  <c r="H10" i="24"/>
  <c r="H9" i="24"/>
  <c r="H8" i="24"/>
  <c r="H7" i="24"/>
  <c r="H6" i="24"/>
  <c r="H5" i="24"/>
  <c r="B52" i="6"/>
  <c r="A52" i="6"/>
  <c r="H219" i="24" l="1"/>
  <c r="A160" i="12" l="1"/>
  <c r="A161" i="12"/>
  <c r="H171" i="12" l="1"/>
  <c r="H161" i="12"/>
  <c r="H195" i="12" l="1"/>
  <c r="H194" i="12"/>
  <c r="H193" i="12"/>
  <c r="H192" i="12"/>
  <c r="H191" i="12"/>
  <c r="H190" i="12"/>
  <c r="H189" i="12"/>
  <c r="H188" i="12"/>
  <c r="F161" i="27"/>
  <c r="G161" i="27" s="1"/>
  <c r="F157" i="27"/>
  <c r="E161" i="27"/>
  <c r="H157" i="27"/>
  <c r="E157" i="27"/>
  <c r="H161" i="27" l="1"/>
  <c r="I161" i="27"/>
  <c r="G157" i="27"/>
  <c r="I157" i="27" s="1"/>
  <c r="J157" i="27" s="1"/>
  <c r="F158" i="26"/>
  <c r="H158" i="26" s="1"/>
  <c r="F157" i="26"/>
  <c r="F156" i="26"/>
  <c r="H156" i="26" s="1"/>
  <c r="F155" i="26"/>
  <c r="F154" i="26"/>
  <c r="H154" i="26" s="1"/>
  <c r="E158" i="26"/>
  <c r="E157" i="26"/>
  <c r="E156" i="26"/>
  <c r="E155" i="26"/>
  <c r="E154" i="26"/>
  <c r="J161" i="27" l="1"/>
  <c r="G154" i="26"/>
  <c r="I154" i="26" s="1"/>
  <c r="J154" i="26" s="1"/>
  <c r="H155" i="26"/>
  <c r="G155" i="26"/>
  <c r="I155" i="26" s="1"/>
  <c r="H157" i="26"/>
  <c r="G157" i="26"/>
  <c r="I157" i="26" s="1"/>
  <c r="G156" i="26"/>
  <c r="I156" i="26" s="1"/>
  <c r="J156" i="26" s="1"/>
  <c r="G158" i="26"/>
  <c r="I158" i="26" s="1"/>
  <c r="J158" i="26" s="1"/>
  <c r="F154" i="27"/>
  <c r="H154" i="27" s="1"/>
  <c r="E154" i="27"/>
  <c r="J157" i="26" l="1"/>
  <c r="J155" i="26"/>
  <c r="G154" i="27"/>
  <c r="I154" i="27" s="1"/>
  <c r="J154" i="27" s="1"/>
  <c r="F60" i="26" l="1"/>
  <c r="H60" i="26" s="1"/>
  <c r="F59" i="26"/>
  <c r="H59" i="26" s="1"/>
  <c r="F58" i="26"/>
  <c r="H58" i="26" s="1"/>
  <c r="E65" i="27"/>
  <c r="E64" i="27"/>
  <c r="E63" i="27"/>
  <c r="E60" i="26"/>
  <c r="E59" i="26"/>
  <c r="E58" i="26"/>
  <c r="G58" i="26" l="1"/>
  <c r="I58" i="26" s="1"/>
  <c r="J58" i="26" s="1"/>
  <c r="G59" i="26"/>
  <c r="I59" i="26" s="1"/>
  <c r="J59" i="26" s="1"/>
  <c r="G60" i="26"/>
  <c r="I60" i="26" s="1"/>
  <c r="J60" i="26" s="1"/>
  <c r="A82" i="12"/>
  <c r="A81" i="12"/>
  <c r="A80" i="12"/>
  <c r="F64" i="27" l="1"/>
  <c r="G64" i="27" s="1"/>
  <c r="I64" i="27" s="1"/>
  <c r="H81" i="12"/>
  <c r="F63" i="27"/>
  <c r="H63" i="27" s="1"/>
  <c r="H80" i="12"/>
  <c r="F65" i="27"/>
  <c r="G65" i="27" s="1"/>
  <c r="I65" i="27" s="1"/>
  <c r="H82" i="12"/>
  <c r="G63" i="27" l="1"/>
  <c r="I63" i="27" s="1"/>
  <c r="J63" i="27" s="1"/>
  <c r="H64" i="27"/>
  <c r="J64" i="27" s="1"/>
  <c r="H65" i="27"/>
  <c r="J65" i="27" s="1"/>
  <c r="I161" i="26" l="1"/>
  <c r="J161" i="26" s="1"/>
  <c r="I171" i="26"/>
  <c r="J171" i="26" s="1"/>
  <c r="I165" i="26"/>
  <c r="J165" i="26" s="1"/>
  <c r="I164" i="26"/>
  <c r="J164" i="26" s="1"/>
  <c r="H103" i="12"/>
  <c r="E152" i="26" l="1"/>
  <c r="E151" i="26"/>
  <c r="E150" i="26"/>
  <c r="E149" i="26"/>
  <c r="E148" i="26"/>
  <c r="E147" i="26"/>
  <c r="E146" i="26"/>
  <c r="E145" i="26"/>
  <c r="A210" i="12" l="1"/>
  <c r="F175" i="27" l="1"/>
  <c r="H175" i="27" s="1"/>
  <c r="H210" i="12"/>
  <c r="A12" i="4"/>
  <c r="F6" i="28" s="1"/>
  <c r="H6" i="28" s="1"/>
  <c r="G175" i="27" l="1"/>
  <c r="I175" i="27" s="1"/>
  <c r="J175" i="27" s="1"/>
  <c r="G6" i="28"/>
  <c r="I6" i="28" s="1"/>
  <c r="J6" i="28" s="1"/>
  <c r="H204" i="12"/>
  <c r="H203" i="12"/>
  <c r="F170" i="27"/>
  <c r="G170" i="27" s="1"/>
  <c r="E170" i="27"/>
  <c r="E169" i="27"/>
  <c r="I170" i="27" l="1"/>
  <c r="H170" i="27"/>
  <c r="J170" i="27" l="1"/>
  <c r="A31" i="12"/>
  <c r="F24" i="26"/>
  <c r="G24" i="26" s="1"/>
  <c r="I24" i="26" s="1"/>
  <c r="F23" i="27" l="1"/>
  <c r="H31" i="12"/>
  <c r="H24" i="26"/>
  <c r="J24" i="26" s="1"/>
  <c r="G23" i="27" l="1"/>
  <c r="I23" i="27" s="1"/>
  <c r="H23" i="27"/>
  <c r="F139" i="26"/>
  <c r="F138" i="26"/>
  <c r="J23" i="27" l="1"/>
  <c r="A125" i="12"/>
  <c r="H125" i="12" s="1"/>
  <c r="F160" i="27" l="1"/>
  <c r="G160" i="27" s="1"/>
  <c r="E160" i="27"/>
  <c r="E56" i="27"/>
  <c r="E55" i="27"/>
  <c r="I160" i="27" l="1"/>
  <c r="H160" i="27"/>
  <c r="J160" i="27" l="1"/>
  <c r="A175" i="12"/>
  <c r="A174" i="12"/>
  <c r="A173" i="12"/>
  <c r="A172" i="12"/>
  <c r="H172" i="12" s="1"/>
  <c r="A170" i="12"/>
  <c r="H170" i="12" s="1"/>
  <c r="A169" i="12"/>
  <c r="H169" i="12" s="1"/>
  <c r="A168" i="12"/>
  <c r="H168" i="12" s="1"/>
  <c r="A167" i="12"/>
  <c r="H167" i="12" s="1"/>
  <c r="F144" i="27" l="1"/>
  <c r="H174" i="12"/>
  <c r="F143" i="27"/>
  <c r="H173" i="12"/>
  <c r="F142" i="27"/>
  <c r="H175" i="12"/>
  <c r="I168" i="26"/>
  <c r="J168" i="26" s="1"/>
  <c r="A71" i="12"/>
  <c r="A70" i="12"/>
  <c r="F56" i="27" l="1"/>
  <c r="H56" i="27" s="1"/>
  <c r="H71" i="12"/>
  <c r="F55" i="27"/>
  <c r="H55" i="27" s="1"/>
  <c r="H70" i="12"/>
  <c r="G55" i="27" l="1"/>
  <c r="I55" i="27" s="1"/>
  <c r="J55" i="27" s="1"/>
  <c r="G56" i="27"/>
  <c r="I56" i="27" s="1"/>
  <c r="J56" i="27" s="1"/>
  <c r="A215" i="12" l="1"/>
  <c r="E16" i="17" l="1"/>
  <c r="E130" i="26" l="1"/>
  <c r="F130" i="26" l="1"/>
  <c r="H130" i="26" s="1"/>
  <c r="A209" i="12"/>
  <c r="G130" i="26" l="1"/>
  <c r="I130" i="26" s="1"/>
  <c r="J130" i="26" s="1"/>
  <c r="A126" i="12"/>
  <c r="H126" i="12" s="1"/>
  <c r="F180" i="27" l="1"/>
  <c r="G180" i="27" s="1"/>
  <c r="I180" i="27" s="1"/>
  <c r="F174" i="27"/>
  <c r="H174" i="27" s="1"/>
  <c r="G174" i="27" l="1"/>
  <c r="I174" i="27" s="1"/>
  <c r="J174" i="27" s="1"/>
  <c r="H180" i="27"/>
  <c r="J180" i="27" s="1"/>
  <c r="I169" i="26" l="1"/>
  <c r="J169" i="26" s="1"/>
  <c r="I181" i="26"/>
  <c r="J181" i="26" s="1"/>
  <c r="I183" i="26"/>
  <c r="J183" i="26" s="1"/>
  <c r="I182" i="26"/>
  <c r="J182" i="26" s="1"/>
  <c r="I170" i="26" l="1"/>
  <c r="J170" i="26" s="1"/>
  <c r="I173" i="26"/>
  <c r="J173" i="26" s="1"/>
  <c r="E89" i="27"/>
  <c r="A112" i="12"/>
  <c r="F89" i="27" l="1"/>
  <c r="G89" i="27" s="1"/>
  <c r="I89" i="27" s="1"/>
  <c r="H112" i="12"/>
  <c r="I180" i="26"/>
  <c r="J180" i="26" s="1"/>
  <c r="H89" i="27" l="1"/>
  <c r="J89" i="27" s="1"/>
  <c r="E102" i="26" l="1"/>
  <c r="E101" i="26"/>
  <c r="E100" i="26"/>
  <c r="E99" i="26"/>
  <c r="E111" i="27"/>
  <c r="F50" i="26"/>
  <c r="H50" i="26" s="1"/>
  <c r="E50" i="26"/>
  <c r="G50" i="26" l="1"/>
  <c r="I50" i="26" s="1"/>
  <c r="J50" i="26" s="1"/>
  <c r="A65" i="12"/>
  <c r="F102" i="26"/>
  <c r="F101" i="26"/>
  <c r="F100" i="26"/>
  <c r="G100" i="26" s="1"/>
  <c r="I100" i="26" s="1"/>
  <c r="F99" i="26"/>
  <c r="F51" i="27" l="1"/>
  <c r="G51" i="27" s="1"/>
  <c r="I51" i="27" s="1"/>
  <c r="H65" i="12"/>
  <c r="F86" i="26"/>
  <c r="H86" i="26" s="1"/>
  <c r="H99" i="26"/>
  <c r="G99" i="26"/>
  <c r="I99" i="26" s="1"/>
  <c r="H101" i="26"/>
  <c r="G101" i="26"/>
  <c r="I101" i="26" s="1"/>
  <c r="G102" i="26"/>
  <c r="I102" i="26" s="1"/>
  <c r="H102" i="26"/>
  <c r="H100" i="26"/>
  <c r="J100" i="26" s="1"/>
  <c r="H51" i="27" l="1"/>
  <c r="J51" i="27" s="1"/>
  <c r="G86" i="26"/>
  <c r="I86" i="26" s="1"/>
  <c r="J86" i="26" s="1"/>
  <c r="J102" i="26"/>
  <c r="J101" i="26"/>
  <c r="J99" i="26"/>
  <c r="A43" i="12" l="1"/>
  <c r="A44" i="12"/>
  <c r="H44" i="12" s="1"/>
  <c r="E140" i="27" l="1"/>
  <c r="A88" i="12" l="1"/>
  <c r="H88" i="12" s="1"/>
  <c r="H140" i="27" l="1"/>
  <c r="I140" i="27" l="1"/>
  <c r="J140" i="27" s="1"/>
  <c r="A214" i="12" l="1"/>
  <c r="C18" i="4"/>
  <c r="J18" i="4" l="1"/>
  <c r="F11" i="28"/>
  <c r="H11" i="28" s="1"/>
  <c r="F179" i="27"/>
  <c r="G179" i="27" s="1"/>
  <c r="I179" i="27" s="1"/>
  <c r="H214" i="12"/>
  <c r="H179" i="27" l="1"/>
  <c r="J179" i="27" s="1"/>
  <c r="G11" i="28"/>
  <c r="I11" i="28" s="1"/>
  <c r="J11" i="28" s="1"/>
  <c r="A60" i="12" l="1"/>
  <c r="H60" i="12" s="1"/>
  <c r="F47" i="27" l="1"/>
  <c r="H47" i="27" s="1"/>
  <c r="E47" i="27"/>
  <c r="G47" i="27" l="1"/>
  <c r="I47" i="27" s="1"/>
  <c r="J47" i="27" s="1"/>
  <c r="F20" i="26" l="1"/>
  <c r="F169" i="27" l="1"/>
  <c r="G169" i="27" l="1"/>
  <c r="I169" i="27" s="1"/>
  <c r="H169" i="27"/>
  <c r="J169" i="27" l="1"/>
  <c r="F22" i="26"/>
  <c r="F101" i="27"/>
  <c r="E101" i="27"/>
  <c r="E94" i="26"/>
  <c r="F94" i="26" l="1"/>
  <c r="H94" i="26" s="1"/>
  <c r="G101" i="27"/>
  <c r="I101" i="27" s="1"/>
  <c r="H101" i="27"/>
  <c r="J101" i="27" l="1"/>
  <c r="G94" i="26"/>
  <c r="I94" i="26" s="1"/>
  <c r="J94" i="26" s="1"/>
  <c r="F21" i="26" l="1"/>
  <c r="F19" i="26"/>
  <c r="F18" i="26"/>
  <c r="F17" i="26"/>
  <c r="F46" i="26"/>
  <c r="G46" i="26" s="1"/>
  <c r="F168" i="27"/>
  <c r="F167" i="27"/>
  <c r="F166" i="27"/>
  <c r="F165" i="27"/>
  <c r="F164" i="27"/>
  <c r="F163" i="27"/>
  <c r="F162" i="27"/>
  <c r="F159" i="27"/>
  <c r="F158" i="27"/>
  <c r="F156" i="27"/>
  <c r="F155" i="27"/>
  <c r="F153" i="27"/>
  <c r="A59" i="12"/>
  <c r="A130" i="12"/>
  <c r="H130" i="12" s="1"/>
  <c r="A129" i="12"/>
  <c r="H129" i="12" s="1"/>
  <c r="F100" i="27"/>
  <c r="A124" i="12"/>
  <c r="H98" i="12"/>
  <c r="H97" i="12"/>
  <c r="H96" i="12"/>
  <c r="H95" i="12"/>
  <c r="A94" i="12"/>
  <c r="H94" i="12" s="1"/>
  <c r="A93" i="12"/>
  <c r="H93" i="12" s="1"/>
  <c r="A92" i="12"/>
  <c r="H92" i="12" s="1"/>
  <c r="F97" i="26"/>
  <c r="H97" i="26" s="1"/>
  <c r="F96" i="26"/>
  <c r="H96" i="26" s="1"/>
  <c r="E97" i="26"/>
  <c r="E96" i="26"/>
  <c r="F132" i="27"/>
  <c r="A159" i="12"/>
  <c r="A158" i="12"/>
  <c r="A157" i="12"/>
  <c r="A156" i="12"/>
  <c r="F41" i="27"/>
  <c r="F44" i="27" l="1"/>
  <c r="H57" i="12"/>
  <c r="F128" i="27"/>
  <c r="H157" i="12"/>
  <c r="F130" i="27"/>
  <c r="H159" i="12"/>
  <c r="F95" i="27"/>
  <c r="H119" i="12"/>
  <c r="F99" i="27"/>
  <c r="H124" i="12"/>
  <c r="F127" i="27"/>
  <c r="H156" i="12"/>
  <c r="F129" i="27"/>
  <c r="H158" i="12"/>
  <c r="F94" i="27"/>
  <c r="H118" i="12"/>
  <c r="F46" i="27"/>
  <c r="H59" i="12"/>
  <c r="F131" i="27"/>
  <c r="H160" i="12"/>
  <c r="G96" i="26"/>
  <c r="I96" i="26" s="1"/>
  <c r="J96" i="26" s="1"/>
  <c r="I46" i="26"/>
  <c r="H46" i="26"/>
  <c r="G97" i="26"/>
  <c r="I97" i="26" s="1"/>
  <c r="J97" i="26" s="1"/>
  <c r="A56" i="12"/>
  <c r="A55" i="12"/>
  <c r="A58" i="12"/>
  <c r="A47" i="12"/>
  <c r="H47" i="12" s="1"/>
  <c r="A46" i="12"/>
  <c r="H46" i="12" s="1"/>
  <c r="A45" i="12"/>
  <c r="H45" i="12" s="1"/>
  <c r="A15" i="12"/>
  <c r="H15" i="12" s="1"/>
  <c r="A14" i="12"/>
  <c r="H14" i="12" s="1"/>
  <c r="A13" i="12"/>
  <c r="H13" i="12" s="1"/>
  <c r="A12" i="12"/>
  <c r="H12" i="12" s="1"/>
  <c r="H11" i="12"/>
  <c r="H10" i="12"/>
  <c r="H9" i="12"/>
  <c r="A8" i="12"/>
  <c r="H8" i="12" s="1"/>
  <c r="H7" i="12"/>
  <c r="A6" i="12"/>
  <c r="H6" i="12" s="1"/>
  <c r="A5" i="12"/>
  <c r="A116" i="12"/>
  <c r="H116" i="12" s="1"/>
  <c r="H115" i="12"/>
  <c r="A121" i="12"/>
  <c r="H121" i="12" s="1"/>
  <c r="H120" i="12"/>
  <c r="A117" i="12"/>
  <c r="H117" i="12" s="1"/>
  <c r="F45" i="27" l="1"/>
  <c r="H58" i="12"/>
  <c r="F43" i="27"/>
  <c r="H56" i="12"/>
  <c r="F42" i="27"/>
  <c r="H55" i="12"/>
  <c r="J46" i="26"/>
  <c r="A91" i="17"/>
  <c r="E97" i="27" l="1"/>
  <c r="E96" i="27"/>
  <c r="E31" i="27" l="1"/>
  <c r="E20" i="27"/>
  <c r="E69" i="27"/>
  <c r="E122" i="27"/>
  <c r="F32" i="26"/>
  <c r="G32" i="26" s="1"/>
  <c r="E32" i="26"/>
  <c r="G22" i="26"/>
  <c r="F117" i="26"/>
  <c r="H117" i="26" s="1"/>
  <c r="E117" i="26"/>
  <c r="G117" i="26" l="1"/>
  <c r="I117" i="26" s="1"/>
  <c r="J117" i="26" s="1"/>
  <c r="I22" i="26"/>
  <c r="I32" i="26"/>
  <c r="H32" i="26"/>
  <c r="H22" i="26"/>
  <c r="A150" i="12"/>
  <c r="A40" i="12"/>
  <c r="A87" i="12"/>
  <c r="H87" i="12" s="1"/>
  <c r="A25" i="12"/>
  <c r="H25" i="12" s="1"/>
  <c r="F31" i="27" l="1"/>
  <c r="H31" i="27" s="1"/>
  <c r="H40" i="12"/>
  <c r="F122" i="27"/>
  <c r="H122" i="27" s="1"/>
  <c r="H150" i="12"/>
  <c r="J22" i="26"/>
  <c r="J32" i="26"/>
  <c r="F69" i="27"/>
  <c r="F20" i="27"/>
  <c r="F78" i="26"/>
  <c r="H111" i="12"/>
  <c r="H106" i="12"/>
  <c r="A64" i="12"/>
  <c r="H64" i="12" s="1"/>
  <c r="A63" i="12"/>
  <c r="F137" i="26"/>
  <c r="F136" i="26"/>
  <c r="F135" i="26"/>
  <c r="F134" i="26"/>
  <c r="F133" i="26"/>
  <c r="F132" i="26"/>
  <c r="F124" i="26"/>
  <c r="F119" i="26"/>
  <c r="F122" i="26"/>
  <c r="F121" i="26"/>
  <c r="F120" i="26"/>
  <c r="F116" i="26"/>
  <c r="F115" i="26"/>
  <c r="F114" i="26"/>
  <c r="F113" i="26"/>
  <c r="F112" i="26"/>
  <c r="F111" i="26"/>
  <c r="F109" i="26"/>
  <c r="F108" i="26"/>
  <c r="F107" i="26"/>
  <c r="F106" i="26"/>
  <c r="F105" i="26"/>
  <c r="F104" i="26"/>
  <c r="F85" i="26"/>
  <c r="F84" i="26"/>
  <c r="F82" i="26"/>
  <c r="F64" i="26"/>
  <c r="F63" i="26"/>
  <c r="F62" i="26"/>
  <c r="F56" i="26"/>
  <c r="F55" i="26"/>
  <c r="F53" i="26"/>
  <c r="F51" i="26"/>
  <c r="F36" i="26"/>
  <c r="F38" i="26"/>
  <c r="F37" i="26"/>
  <c r="F35" i="26"/>
  <c r="F34" i="26"/>
  <c r="F31" i="26"/>
  <c r="F30" i="26"/>
  <c r="F29" i="26"/>
  <c r="F28" i="26"/>
  <c r="F27" i="26"/>
  <c r="F26" i="26"/>
  <c r="A47" i="17"/>
  <c r="H138" i="12"/>
  <c r="G122" i="27" l="1"/>
  <c r="I122" i="27" s="1"/>
  <c r="J122" i="27" s="1"/>
  <c r="G31" i="27"/>
  <c r="I31" i="27" s="1"/>
  <c r="J31" i="27" s="1"/>
  <c r="H20" i="27"/>
  <c r="G20" i="27"/>
  <c r="I20" i="27" s="1"/>
  <c r="H69" i="27"/>
  <c r="G69" i="27"/>
  <c r="I69" i="27" s="1"/>
  <c r="F49" i="26"/>
  <c r="F48" i="26"/>
  <c r="J69" i="27" l="1"/>
  <c r="J20" i="27"/>
  <c r="F69" i="26"/>
  <c r="H55" i="26"/>
  <c r="G55" i="26"/>
  <c r="E55" i="26"/>
  <c r="F92" i="26" l="1"/>
  <c r="F142" i="26"/>
  <c r="F143" i="26"/>
  <c r="F145" i="26"/>
  <c r="F146" i="26"/>
  <c r="F148" i="26"/>
  <c r="F152" i="26"/>
  <c r="F151" i="26"/>
  <c r="F141" i="26"/>
  <c r="F144" i="26"/>
  <c r="F147" i="26"/>
  <c r="F149" i="26"/>
  <c r="F150" i="26"/>
  <c r="F93" i="26"/>
  <c r="F89" i="26"/>
  <c r="F79" i="26"/>
  <c r="F72" i="26"/>
  <c r="F71" i="26"/>
  <c r="F128" i="26"/>
  <c r="F129" i="26"/>
  <c r="F126" i="26"/>
  <c r="F127" i="26"/>
  <c r="F88" i="26"/>
  <c r="F80" i="26"/>
  <c r="F81" i="26"/>
  <c r="F68" i="26"/>
  <c r="I55" i="26"/>
  <c r="J55" i="26" s="1"/>
  <c r="F67" i="26" l="1"/>
  <c r="F66" i="26"/>
  <c r="F44" i="26"/>
  <c r="I172" i="26" l="1"/>
  <c r="J172" i="26" s="1"/>
  <c r="F40" i="26"/>
  <c r="F43" i="26"/>
  <c r="F42" i="26"/>
  <c r="F41" i="26"/>
  <c r="F12" i="26"/>
  <c r="F13" i="26"/>
  <c r="A208" i="12"/>
  <c r="F173" i="27" s="1"/>
  <c r="A216" i="12"/>
  <c r="F181" i="27" s="1"/>
  <c r="A213" i="12"/>
  <c r="F178" i="27" s="1"/>
  <c r="A212" i="12"/>
  <c r="F177" i="27" s="1"/>
  <c r="A211" i="12"/>
  <c r="F176" i="27" s="1"/>
  <c r="A207" i="12"/>
  <c r="F172" i="27" s="1"/>
  <c r="A9" i="4"/>
  <c r="F3" i="28" s="1"/>
  <c r="A10" i="4"/>
  <c r="F4" i="28" s="1"/>
  <c r="A11" i="4"/>
  <c r="F5" i="28" s="1"/>
  <c r="C15" i="4"/>
  <c r="F8" i="28" l="1"/>
  <c r="G172" i="27"/>
  <c r="I172" i="27" s="1"/>
  <c r="H172" i="27"/>
  <c r="G177" i="27"/>
  <c r="I177" i="27" s="1"/>
  <c r="H177" i="27"/>
  <c r="G181" i="27"/>
  <c r="I181" i="27" s="1"/>
  <c r="H181" i="27"/>
  <c r="G176" i="27"/>
  <c r="I176" i="27" s="1"/>
  <c r="H176" i="27"/>
  <c r="G178" i="27"/>
  <c r="I178" i="27" s="1"/>
  <c r="H178" i="27"/>
  <c r="G173" i="27"/>
  <c r="I173" i="27" s="1"/>
  <c r="H173" i="27"/>
  <c r="F3" i="26"/>
  <c r="I179" i="26"/>
  <c r="J179" i="26" s="1"/>
  <c r="F70" i="26"/>
  <c r="F11" i="26"/>
  <c r="F10" i="26"/>
  <c r="F9" i="26"/>
  <c r="F90" i="26"/>
  <c r="F45" i="26"/>
  <c r="F6" i="26"/>
  <c r="F4" i="26"/>
  <c r="F7" i="26"/>
  <c r="F8" i="26"/>
  <c r="F5" i="26"/>
  <c r="A184" i="12"/>
  <c r="A183" i="12"/>
  <c r="A181" i="12"/>
  <c r="A182" i="12"/>
  <c r="A180" i="12"/>
  <c r="A179" i="12"/>
  <c r="F146" i="27" l="1"/>
  <c r="H179" i="12"/>
  <c r="F149" i="27"/>
  <c r="H182" i="12"/>
  <c r="F150" i="27"/>
  <c r="H183" i="12"/>
  <c r="F147" i="27"/>
  <c r="H180" i="12"/>
  <c r="F148" i="27"/>
  <c r="H181" i="12"/>
  <c r="F151" i="27"/>
  <c r="H184" i="12"/>
  <c r="J178" i="27"/>
  <c r="J176" i="27"/>
  <c r="J181" i="27"/>
  <c r="J177" i="27"/>
  <c r="J172" i="27"/>
  <c r="J173" i="27"/>
  <c r="F139" i="27" l="1"/>
  <c r="A164" i="12"/>
  <c r="H216" i="12"/>
  <c r="H215" i="12"/>
  <c r="H213" i="12"/>
  <c r="H212" i="12"/>
  <c r="H211" i="12"/>
  <c r="H209" i="12"/>
  <c r="H208" i="12"/>
  <c r="H207" i="12"/>
  <c r="H202" i="12"/>
  <c r="H201" i="12"/>
  <c r="H200" i="12"/>
  <c r="H199" i="12"/>
  <c r="H198" i="12"/>
  <c r="H197" i="12"/>
  <c r="H196" i="12"/>
  <c r="H187" i="12"/>
  <c r="A149" i="12"/>
  <c r="H149" i="12" s="1"/>
  <c r="A148" i="12"/>
  <c r="H147" i="12"/>
  <c r="H146" i="12"/>
  <c r="H144" i="12"/>
  <c r="F120" i="27" l="1"/>
  <c r="H148" i="12"/>
  <c r="F134" i="27"/>
  <c r="H164" i="12"/>
  <c r="F115" i="27"/>
  <c r="H143" i="12"/>
  <c r="F117" i="27"/>
  <c r="H145" i="12"/>
  <c r="F136" i="27"/>
  <c r="F141" i="27"/>
  <c r="F138" i="27"/>
  <c r="F137" i="27"/>
  <c r="F116" i="27"/>
  <c r="F119" i="27"/>
  <c r="F118" i="27"/>
  <c r="F121" i="27"/>
  <c r="A139" i="12"/>
  <c r="H139" i="12" s="1"/>
  <c r="H137" i="12"/>
  <c r="H136" i="12"/>
  <c r="H135" i="12"/>
  <c r="H134" i="12"/>
  <c r="H133" i="12"/>
  <c r="F104" i="27"/>
  <c r="H110" i="12"/>
  <c r="A107" i="12"/>
  <c r="H107" i="12" s="1"/>
  <c r="H105" i="12"/>
  <c r="H104" i="12"/>
  <c r="A89" i="12"/>
  <c r="H89" i="12" s="1"/>
  <c r="H86" i="12"/>
  <c r="A77" i="12"/>
  <c r="H77" i="12" s="1"/>
  <c r="A76" i="12"/>
  <c r="H76" i="12" s="1"/>
  <c r="H75" i="12"/>
  <c r="A72" i="12"/>
  <c r="A69" i="12"/>
  <c r="A66" i="12"/>
  <c r="H66" i="12" s="1"/>
  <c r="H39" i="12"/>
  <c r="A38" i="12"/>
  <c r="H38" i="12" s="1"/>
  <c r="A37" i="12"/>
  <c r="H37" i="12" s="1"/>
  <c r="H36" i="12"/>
  <c r="A35" i="12"/>
  <c r="H35" i="12" s="1"/>
  <c r="A34" i="12"/>
  <c r="A27" i="12"/>
  <c r="H27" i="12" s="1"/>
  <c r="A26" i="12"/>
  <c r="H26" i="12" s="1"/>
  <c r="A24" i="12"/>
  <c r="H24" i="12" s="1"/>
  <c r="A23" i="12"/>
  <c r="H23" i="12" s="1"/>
  <c r="A22" i="12"/>
  <c r="H22" i="12" s="1"/>
  <c r="A21" i="12"/>
  <c r="H21" i="12" s="1"/>
  <c r="A20" i="12"/>
  <c r="H21" i="26"/>
  <c r="F3" i="27"/>
  <c r="F6" i="27" l="1"/>
  <c r="F4" i="27"/>
  <c r="F7" i="27"/>
  <c r="F8" i="27"/>
  <c r="F13" i="27"/>
  <c r="F11" i="27"/>
  <c r="F15" i="27"/>
  <c r="H20" i="12"/>
  <c r="F26" i="27"/>
  <c r="F28" i="27"/>
  <c r="F29" i="27"/>
  <c r="F35" i="27"/>
  <c r="H43" i="12"/>
  <c r="F38" i="27"/>
  <c r="F37" i="27"/>
  <c r="F50" i="27"/>
  <c r="F57" i="27"/>
  <c r="H72" i="12"/>
  <c r="F60" i="27"/>
  <c r="F68" i="27"/>
  <c r="H68" i="27" s="1"/>
  <c r="F71" i="27"/>
  <c r="F74" i="27"/>
  <c r="F75" i="27"/>
  <c r="F79" i="27"/>
  <c r="F77" i="27"/>
  <c r="F82" i="27"/>
  <c r="F84" i="27"/>
  <c r="F87" i="27"/>
  <c r="F96" i="27"/>
  <c r="F92" i="27"/>
  <c r="F91" i="27"/>
  <c r="F107" i="27"/>
  <c r="F109" i="27"/>
  <c r="F111" i="27"/>
  <c r="F5" i="27"/>
  <c r="F9" i="27"/>
  <c r="F12" i="27"/>
  <c r="F10" i="27"/>
  <c r="F16" i="27"/>
  <c r="F17" i="27"/>
  <c r="F18" i="27"/>
  <c r="F25" i="27"/>
  <c r="H34" i="12"/>
  <c r="F27" i="27"/>
  <c r="F30" i="27"/>
  <c r="F36" i="27"/>
  <c r="F39" i="27"/>
  <c r="H54" i="12"/>
  <c r="F49" i="27"/>
  <c r="H63" i="12"/>
  <c r="F52" i="27"/>
  <c r="F54" i="27"/>
  <c r="H69" i="12"/>
  <c r="F59" i="27"/>
  <c r="F61" i="27"/>
  <c r="F70" i="27"/>
  <c r="F73" i="27"/>
  <c r="F78" i="27"/>
  <c r="F76" i="27"/>
  <c r="F81" i="27"/>
  <c r="F83" i="27"/>
  <c r="F85" i="27"/>
  <c r="F88" i="27"/>
  <c r="F97" i="27"/>
  <c r="F93" i="27"/>
  <c r="F103" i="27"/>
  <c r="F106" i="27"/>
  <c r="F108" i="27"/>
  <c r="F110" i="27"/>
  <c r="F112" i="27"/>
  <c r="F19" i="27"/>
  <c r="G21" i="26"/>
  <c r="I21" i="26" s="1"/>
  <c r="J21" i="26" s="1"/>
  <c r="H82" i="26" l="1"/>
  <c r="G82" i="26"/>
  <c r="I82" i="26" s="1"/>
  <c r="H151" i="26"/>
  <c r="G151" i="26"/>
  <c r="H150" i="26"/>
  <c r="G150" i="26"/>
  <c r="H152" i="26"/>
  <c r="G152" i="26"/>
  <c r="H149" i="26"/>
  <c r="G149" i="26"/>
  <c r="H148" i="26"/>
  <c r="G148" i="26"/>
  <c r="H147" i="26"/>
  <c r="G147" i="26"/>
  <c r="H146" i="26"/>
  <c r="G146" i="26"/>
  <c r="H145" i="26"/>
  <c r="G145" i="26"/>
  <c r="H143" i="26"/>
  <c r="G143" i="26"/>
  <c r="E143" i="26"/>
  <c r="H144" i="26"/>
  <c r="G144" i="26"/>
  <c r="E144" i="26"/>
  <c r="H142" i="26"/>
  <c r="G142" i="26"/>
  <c r="E142" i="26"/>
  <c r="H141" i="26"/>
  <c r="G141" i="26"/>
  <c r="E141" i="26"/>
  <c r="H104" i="27"/>
  <c r="G104" i="27"/>
  <c r="E104" i="27"/>
  <c r="H103" i="27"/>
  <c r="G103" i="27"/>
  <c r="E103" i="27"/>
  <c r="E92" i="26"/>
  <c r="H92" i="26"/>
  <c r="G92" i="26"/>
  <c r="G34" i="26"/>
  <c r="H34" i="26"/>
  <c r="G35" i="26"/>
  <c r="H35" i="26"/>
  <c r="G37" i="26"/>
  <c r="H37" i="26"/>
  <c r="G38" i="26"/>
  <c r="H38" i="26"/>
  <c r="G36" i="26"/>
  <c r="H36" i="26"/>
  <c r="H132" i="27"/>
  <c r="H131" i="27"/>
  <c r="E132" i="27"/>
  <c r="E131" i="27"/>
  <c r="H121" i="27"/>
  <c r="E121" i="27"/>
  <c r="I103" i="27" l="1"/>
  <c r="J103" i="27" s="1"/>
  <c r="I104" i="27"/>
  <c r="J104" i="27" s="1"/>
  <c r="I142" i="26"/>
  <c r="J142" i="26" s="1"/>
  <c r="I143" i="26"/>
  <c r="J143" i="26" s="1"/>
  <c r="I146" i="26"/>
  <c r="J146" i="26" s="1"/>
  <c r="I148" i="26"/>
  <c r="J148" i="26" s="1"/>
  <c r="I152" i="26"/>
  <c r="J152" i="26" s="1"/>
  <c r="I141" i="26"/>
  <c r="J141" i="26" s="1"/>
  <c r="I144" i="26"/>
  <c r="J144" i="26" s="1"/>
  <c r="I147" i="26"/>
  <c r="J147" i="26" s="1"/>
  <c r="I149" i="26"/>
  <c r="J149" i="26" s="1"/>
  <c r="I150" i="26"/>
  <c r="J150" i="26" s="1"/>
  <c r="I145" i="26"/>
  <c r="J145" i="26" s="1"/>
  <c r="I151" i="26"/>
  <c r="J151" i="26" s="1"/>
  <c r="J82" i="26"/>
  <c r="I92" i="26"/>
  <c r="J92" i="26" s="1"/>
  <c r="G121" i="27"/>
  <c r="I121" i="27" s="1"/>
  <c r="J121" i="27" s="1"/>
  <c r="G131" i="27"/>
  <c r="I131" i="27" s="1"/>
  <c r="J131" i="27" s="1"/>
  <c r="G132" i="27"/>
  <c r="I132" i="27" s="1"/>
  <c r="J132" i="27" s="1"/>
  <c r="G31" i="26"/>
  <c r="H30" i="26"/>
  <c r="G29" i="26"/>
  <c r="G28" i="26"/>
  <c r="H27" i="26"/>
  <c r="G26" i="26"/>
  <c r="G20" i="26"/>
  <c r="G147" i="27"/>
  <c r="H146" i="27"/>
  <c r="H40" i="26"/>
  <c r="H44" i="26"/>
  <c r="H45" i="26"/>
  <c r="H41" i="26"/>
  <c r="H43" i="26"/>
  <c r="H42" i="26"/>
  <c r="G40" i="26"/>
  <c r="G44" i="26"/>
  <c r="G45" i="26"/>
  <c r="G41" i="26"/>
  <c r="G43" i="26"/>
  <c r="G42" i="26"/>
  <c r="E40" i="26"/>
  <c r="E36" i="26"/>
  <c r="I36" i="26" s="1"/>
  <c r="J36" i="26" s="1"/>
  <c r="E38" i="26"/>
  <c r="I38" i="26" s="1"/>
  <c r="J38" i="26" s="1"/>
  <c r="E37" i="26"/>
  <c r="I37" i="26" s="1"/>
  <c r="J37" i="26" s="1"/>
  <c r="E35" i="26"/>
  <c r="I35" i="26" s="1"/>
  <c r="J35" i="26" s="1"/>
  <c r="E34" i="26"/>
  <c r="I34" i="26" s="1"/>
  <c r="J34" i="26" s="1"/>
  <c r="E31" i="26"/>
  <c r="E30" i="26"/>
  <c r="E29" i="26"/>
  <c r="E28" i="26"/>
  <c r="E27" i="26"/>
  <c r="E26" i="26"/>
  <c r="E147" i="27"/>
  <c r="E146" i="27"/>
  <c r="H26" i="26" l="1"/>
  <c r="H28" i="26"/>
  <c r="H31" i="26"/>
  <c r="H147" i="27"/>
  <c r="G146" i="27"/>
  <c r="I146" i="27" s="1"/>
  <c r="J146" i="27" s="1"/>
  <c r="G27" i="26"/>
  <c r="I27" i="26" s="1"/>
  <c r="J27" i="26" s="1"/>
  <c r="H29" i="26"/>
  <c r="G30" i="26"/>
  <c r="I30" i="26" s="1"/>
  <c r="J30" i="26" s="1"/>
  <c r="H20" i="26"/>
  <c r="I43" i="26"/>
  <c r="J43" i="26" s="1"/>
  <c r="I45" i="26"/>
  <c r="J45" i="26" s="1"/>
  <c r="I40" i="26"/>
  <c r="J40" i="26" s="1"/>
  <c r="I42" i="26"/>
  <c r="J42" i="26" s="1"/>
  <c r="I41" i="26"/>
  <c r="J41" i="26" s="1"/>
  <c r="I44" i="26"/>
  <c r="J44" i="26" s="1"/>
  <c r="I26" i="26"/>
  <c r="I28" i="26"/>
  <c r="I29" i="26"/>
  <c r="I31" i="26"/>
  <c r="I20" i="26"/>
  <c r="I147" i="27"/>
  <c r="G70" i="26"/>
  <c r="G69" i="26"/>
  <c r="E70" i="26"/>
  <c r="H70" i="26"/>
  <c r="E69" i="26"/>
  <c r="H69" i="26"/>
  <c r="J31" i="26" l="1"/>
  <c r="J26" i="26"/>
  <c r="J28" i="26"/>
  <c r="J147" i="27"/>
  <c r="J29" i="26"/>
  <c r="J20" i="26"/>
  <c r="I70" i="26"/>
  <c r="J70" i="26" s="1"/>
  <c r="I69" i="26"/>
  <c r="J69" i="26" s="1"/>
  <c r="G95" i="27"/>
  <c r="G77" i="27" l="1"/>
  <c r="G76" i="27"/>
  <c r="E77" i="27"/>
  <c r="H77" i="27"/>
  <c r="E76" i="27"/>
  <c r="H76" i="27"/>
  <c r="G57" i="27"/>
  <c r="E57" i="27"/>
  <c r="H57" i="27"/>
  <c r="G38" i="27"/>
  <c r="E38" i="27"/>
  <c r="H38" i="27"/>
  <c r="G30" i="27"/>
  <c r="G29" i="27"/>
  <c r="E30" i="27"/>
  <c r="H30" i="27"/>
  <c r="E29" i="27"/>
  <c r="H29" i="27"/>
  <c r="E168" i="27"/>
  <c r="E167" i="27"/>
  <c r="E166" i="27"/>
  <c r="E165" i="27"/>
  <c r="E164" i="27"/>
  <c r="E163" i="27"/>
  <c r="E162" i="27"/>
  <c r="E159" i="27"/>
  <c r="E158" i="27"/>
  <c r="E156" i="27"/>
  <c r="E155" i="27"/>
  <c r="E153" i="27"/>
  <c r="E151" i="27"/>
  <c r="E150" i="27"/>
  <c r="E149" i="27"/>
  <c r="E148" i="27"/>
  <c r="E144" i="27"/>
  <c r="E143" i="27"/>
  <c r="E142" i="27"/>
  <c r="E141" i="27"/>
  <c r="E139" i="27"/>
  <c r="E138" i="27"/>
  <c r="E137" i="27"/>
  <c r="E136" i="27"/>
  <c r="E134" i="27"/>
  <c r="E129" i="27"/>
  <c r="E130" i="27"/>
  <c r="E128" i="27"/>
  <c r="E127" i="27"/>
  <c r="E120" i="27"/>
  <c r="E119" i="27"/>
  <c r="E118" i="27"/>
  <c r="E117" i="27"/>
  <c r="E116" i="27"/>
  <c r="E115" i="27"/>
  <c r="E112" i="27"/>
  <c r="E110" i="27"/>
  <c r="E109" i="27"/>
  <c r="E108" i="27"/>
  <c r="E107" i="27"/>
  <c r="E106" i="27"/>
  <c r="E105" i="27"/>
  <c r="E100" i="27"/>
  <c r="E99" i="27"/>
  <c r="E91" i="27"/>
  <c r="E93" i="27"/>
  <c r="E92" i="27"/>
  <c r="E95" i="27"/>
  <c r="I95" i="27" s="1"/>
  <c r="E94" i="27"/>
  <c r="E88" i="27"/>
  <c r="E87" i="27"/>
  <c r="E84" i="27"/>
  <c r="E83" i="27"/>
  <c r="E82" i="27"/>
  <c r="E81" i="27"/>
  <c r="E79" i="27"/>
  <c r="E78" i="27"/>
  <c r="E75" i="27"/>
  <c r="E74" i="27"/>
  <c r="E73" i="27"/>
  <c r="E85" i="27"/>
  <c r="E71" i="27"/>
  <c r="E70" i="27"/>
  <c r="E68" i="27"/>
  <c r="E61" i="27"/>
  <c r="E60" i="27"/>
  <c r="E59" i="27"/>
  <c r="E54" i="27"/>
  <c r="E46" i="27"/>
  <c r="E45" i="27"/>
  <c r="E44" i="27"/>
  <c r="E43" i="27"/>
  <c r="E42" i="27"/>
  <c r="E41" i="27"/>
  <c r="E52" i="27"/>
  <c r="E50" i="27"/>
  <c r="E49" i="27"/>
  <c r="E39" i="27"/>
  <c r="E37" i="27"/>
  <c r="E36" i="27"/>
  <c r="E35" i="27"/>
  <c r="E28" i="27"/>
  <c r="E27" i="27"/>
  <c r="E26" i="27"/>
  <c r="E25" i="27"/>
  <c r="E19" i="27"/>
  <c r="E18" i="27"/>
  <c r="E17" i="27"/>
  <c r="E16" i="27"/>
  <c r="E15" i="27"/>
  <c r="E11" i="27"/>
  <c r="E10" i="27"/>
  <c r="E13" i="27"/>
  <c r="E12" i="27"/>
  <c r="E8" i="27"/>
  <c r="E7" i="27"/>
  <c r="E9" i="27"/>
  <c r="E4" i="27"/>
  <c r="E5" i="27"/>
  <c r="E6" i="27"/>
  <c r="E3" i="27"/>
  <c r="H18" i="27"/>
  <c r="G18" i="27"/>
  <c r="I30" i="27" l="1"/>
  <c r="J30" i="27" s="1"/>
  <c r="I76" i="27"/>
  <c r="J76" i="27" s="1"/>
  <c r="I77" i="27"/>
  <c r="J77" i="27" s="1"/>
  <c r="I57" i="27"/>
  <c r="J57" i="27" s="1"/>
  <c r="I29" i="27"/>
  <c r="J29" i="27" s="1"/>
  <c r="I38" i="27"/>
  <c r="J38" i="27" s="1"/>
  <c r="I18" i="27"/>
  <c r="J18" i="27" s="1"/>
  <c r="E139" i="26" l="1"/>
  <c r="E138" i="26"/>
  <c r="E137" i="26"/>
  <c r="E136" i="26"/>
  <c r="E135" i="26"/>
  <c r="E134" i="26"/>
  <c r="E133" i="26"/>
  <c r="E132" i="26"/>
  <c r="E129" i="26"/>
  <c r="E127" i="26"/>
  <c r="E128" i="26"/>
  <c r="E126" i="26"/>
  <c r="E124" i="26"/>
  <c r="E119" i="26"/>
  <c r="E122" i="26"/>
  <c r="E121" i="26"/>
  <c r="E120" i="26"/>
  <c r="E116" i="26"/>
  <c r="E115" i="26"/>
  <c r="E114" i="26"/>
  <c r="E113" i="26"/>
  <c r="E112" i="26"/>
  <c r="E111" i="26"/>
  <c r="E108" i="26"/>
  <c r="E107" i="26"/>
  <c r="E106" i="26"/>
  <c r="E105" i="26"/>
  <c r="E104" i="26"/>
  <c r="E93" i="26"/>
  <c r="E88" i="26"/>
  <c r="E90" i="26"/>
  <c r="E89" i="26"/>
  <c r="E85" i="26"/>
  <c r="E84" i="26"/>
  <c r="E81" i="26"/>
  <c r="E80" i="26"/>
  <c r="E79" i="26"/>
  <c r="E78" i="26"/>
  <c r="E72" i="26"/>
  <c r="E71" i="26"/>
  <c r="E68" i="26"/>
  <c r="E67" i="26"/>
  <c r="E66" i="26"/>
  <c r="E64" i="26"/>
  <c r="E63" i="26"/>
  <c r="E62" i="26"/>
  <c r="E56" i="26"/>
  <c r="E53" i="26"/>
  <c r="E51" i="26"/>
  <c r="E49" i="26"/>
  <c r="E48" i="26"/>
  <c r="E17" i="26"/>
  <c r="G11" i="26"/>
  <c r="H10" i="26"/>
  <c r="G11" i="27"/>
  <c r="I11" i="27" s="1"/>
  <c r="G10" i="27"/>
  <c r="I10" i="27" s="1"/>
  <c r="H11" i="27"/>
  <c r="H10" i="27"/>
  <c r="J11" i="27" l="1"/>
  <c r="J10" i="27"/>
  <c r="H11" i="26"/>
  <c r="I11" i="26"/>
  <c r="G10" i="26"/>
  <c r="I10" i="26" s="1"/>
  <c r="J10" i="26" s="1"/>
  <c r="A22" i="16"/>
  <c r="A37" i="22"/>
  <c r="H8" i="28"/>
  <c r="G8" i="28"/>
  <c r="I8" i="28" s="1"/>
  <c r="H5" i="28"/>
  <c r="G5" i="28"/>
  <c r="I5" i="28" s="1"/>
  <c r="H4" i="28"/>
  <c r="G4" i="28"/>
  <c r="I4" i="28" s="1"/>
  <c r="H3" i="28"/>
  <c r="G3" i="28"/>
  <c r="I3" i="28" s="1"/>
  <c r="B22" i="4"/>
  <c r="B21" i="4"/>
  <c r="C17" i="4"/>
  <c r="C16" i="4"/>
  <c r="J15" i="4"/>
  <c r="J11" i="4"/>
  <c r="J10" i="4"/>
  <c r="J9" i="4"/>
  <c r="H168" i="27"/>
  <c r="G168" i="27"/>
  <c r="I168" i="27" s="1"/>
  <c r="H167" i="27"/>
  <c r="G167" i="27"/>
  <c r="I167" i="27" s="1"/>
  <c r="H166" i="27"/>
  <c r="G166" i="27"/>
  <c r="I166" i="27" s="1"/>
  <c r="H165" i="27"/>
  <c r="G165" i="27"/>
  <c r="I165" i="27" s="1"/>
  <c r="H164" i="27"/>
  <c r="G164" i="27"/>
  <c r="I164" i="27" s="1"/>
  <c r="H163" i="27"/>
  <c r="G163" i="27"/>
  <c r="I163" i="27" s="1"/>
  <c r="H162" i="27"/>
  <c r="G162" i="27"/>
  <c r="I162" i="27" s="1"/>
  <c r="H159" i="27"/>
  <c r="G159" i="27"/>
  <c r="I159" i="27" s="1"/>
  <c r="H158" i="27"/>
  <c r="G158" i="27"/>
  <c r="I158" i="27" s="1"/>
  <c r="H156" i="27"/>
  <c r="G156" i="27"/>
  <c r="I156" i="27" s="1"/>
  <c r="H155" i="27"/>
  <c r="G155" i="27"/>
  <c r="I155" i="27" s="1"/>
  <c r="H153" i="27"/>
  <c r="G153" i="27"/>
  <c r="I153" i="27" s="1"/>
  <c r="H151" i="27"/>
  <c r="G151" i="27"/>
  <c r="I151" i="27" s="1"/>
  <c r="H150" i="27"/>
  <c r="G150" i="27"/>
  <c r="I150" i="27" s="1"/>
  <c r="H149" i="27"/>
  <c r="G149" i="27"/>
  <c r="I149" i="27" s="1"/>
  <c r="H148" i="27"/>
  <c r="G148" i="27"/>
  <c r="I148" i="27" s="1"/>
  <c r="H144" i="27"/>
  <c r="G144" i="27"/>
  <c r="I144" i="27" s="1"/>
  <c r="H143" i="27"/>
  <c r="G143" i="27"/>
  <c r="I143" i="27" s="1"/>
  <c r="H142" i="27"/>
  <c r="G142" i="27"/>
  <c r="I142" i="27" s="1"/>
  <c r="H141" i="27"/>
  <c r="G141" i="27"/>
  <c r="I141" i="27" s="1"/>
  <c r="H139" i="27"/>
  <c r="G139" i="27"/>
  <c r="I139" i="27" s="1"/>
  <c r="H138" i="27"/>
  <c r="G138" i="27"/>
  <c r="I138" i="27" s="1"/>
  <c r="H137" i="27"/>
  <c r="G137" i="27"/>
  <c r="I137" i="27" s="1"/>
  <c r="H136" i="27"/>
  <c r="G136" i="27"/>
  <c r="I136" i="27" s="1"/>
  <c r="H134" i="27"/>
  <c r="G134" i="27"/>
  <c r="I134" i="27" s="1"/>
  <c r="H129" i="27"/>
  <c r="G129" i="27"/>
  <c r="I129" i="27" s="1"/>
  <c r="H130" i="27"/>
  <c r="G130" i="27"/>
  <c r="I130" i="27" s="1"/>
  <c r="H128" i="27"/>
  <c r="G128" i="27"/>
  <c r="I128" i="27" s="1"/>
  <c r="H127" i="27"/>
  <c r="G127" i="27"/>
  <c r="I127" i="27" s="1"/>
  <c r="H120" i="27"/>
  <c r="G120" i="27"/>
  <c r="I120" i="27" s="1"/>
  <c r="H119" i="27"/>
  <c r="G119" i="27"/>
  <c r="I119" i="27" s="1"/>
  <c r="H118" i="27"/>
  <c r="G118" i="27"/>
  <c r="I118" i="27" s="1"/>
  <c r="H117" i="27"/>
  <c r="G117" i="27"/>
  <c r="I117" i="27" s="1"/>
  <c r="H116" i="27"/>
  <c r="G116" i="27"/>
  <c r="I116" i="27" s="1"/>
  <c r="H115" i="27"/>
  <c r="G115" i="27"/>
  <c r="I115" i="27" s="1"/>
  <c r="H112" i="27"/>
  <c r="G112" i="27"/>
  <c r="I112" i="27" s="1"/>
  <c r="H111" i="27"/>
  <c r="G111" i="27"/>
  <c r="I111" i="27" s="1"/>
  <c r="H110" i="27"/>
  <c r="G110" i="27"/>
  <c r="I110" i="27" s="1"/>
  <c r="H109" i="27"/>
  <c r="G109" i="27"/>
  <c r="I109" i="27" s="1"/>
  <c r="H108" i="27"/>
  <c r="G108" i="27"/>
  <c r="I108" i="27" s="1"/>
  <c r="H107" i="27"/>
  <c r="G107" i="27"/>
  <c r="I107" i="27" s="1"/>
  <c r="H106" i="27"/>
  <c r="G106" i="27"/>
  <c r="I106" i="27" s="1"/>
  <c r="H100" i="27"/>
  <c r="G100" i="27"/>
  <c r="I100" i="27" s="1"/>
  <c r="H99" i="27"/>
  <c r="G99" i="27"/>
  <c r="I99" i="27" s="1"/>
  <c r="H91" i="27"/>
  <c r="G91" i="27"/>
  <c r="I91" i="27" s="1"/>
  <c r="H93" i="27"/>
  <c r="G93" i="27"/>
  <c r="I93" i="27" s="1"/>
  <c r="H92" i="27"/>
  <c r="G92" i="27"/>
  <c r="I92" i="27" s="1"/>
  <c r="H95" i="27"/>
  <c r="J95" i="27" s="1"/>
  <c r="H94" i="27"/>
  <c r="G94" i="27"/>
  <c r="I94" i="27" s="1"/>
  <c r="H97" i="27"/>
  <c r="G97" i="27"/>
  <c r="I97" i="27" s="1"/>
  <c r="H96" i="27"/>
  <c r="G96" i="27"/>
  <c r="I96" i="27" s="1"/>
  <c r="H88" i="27"/>
  <c r="G88" i="27"/>
  <c r="I88" i="27" s="1"/>
  <c r="H87" i="27"/>
  <c r="G87" i="27"/>
  <c r="I87" i="27" s="1"/>
  <c r="H84" i="27"/>
  <c r="G84" i="27"/>
  <c r="I84" i="27" s="1"/>
  <c r="H83" i="27"/>
  <c r="G83" i="27"/>
  <c r="I83" i="27" s="1"/>
  <c r="H82" i="27"/>
  <c r="G82" i="27"/>
  <c r="I82" i="27" s="1"/>
  <c r="H81" i="27"/>
  <c r="G81" i="27"/>
  <c r="I81" i="27" s="1"/>
  <c r="H79" i="27"/>
  <c r="G79" i="27"/>
  <c r="I79" i="27" s="1"/>
  <c r="H78" i="27"/>
  <c r="G78" i="27"/>
  <c r="I78" i="27" s="1"/>
  <c r="H75" i="27"/>
  <c r="G75" i="27"/>
  <c r="I75" i="27" s="1"/>
  <c r="H74" i="27"/>
  <c r="G74" i="27"/>
  <c r="I74" i="27" s="1"/>
  <c r="H73" i="27"/>
  <c r="G73" i="27"/>
  <c r="I73" i="27" s="1"/>
  <c r="H85" i="27"/>
  <c r="G85" i="27"/>
  <c r="I85" i="27" s="1"/>
  <c r="H71" i="27"/>
  <c r="G71" i="27"/>
  <c r="I71" i="27" s="1"/>
  <c r="H70" i="27"/>
  <c r="G70" i="27"/>
  <c r="I70" i="27" s="1"/>
  <c r="G68" i="27"/>
  <c r="I68" i="27" s="1"/>
  <c r="H61" i="27"/>
  <c r="G61" i="27"/>
  <c r="I61" i="27" s="1"/>
  <c r="H60" i="27"/>
  <c r="G60" i="27"/>
  <c r="I60" i="27" s="1"/>
  <c r="H59" i="27"/>
  <c r="G59" i="27"/>
  <c r="I59" i="27" s="1"/>
  <c r="H54" i="27"/>
  <c r="G54" i="27"/>
  <c r="I54" i="27" s="1"/>
  <c r="H46" i="27"/>
  <c r="G46" i="27"/>
  <c r="I46" i="27" s="1"/>
  <c r="H45" i="27"/>
  <c r="G45" i="27"/>
  <c r="I45" i="27" s="1"/>
  <c r="H44" i="27"/>
  <c r="G44" i="27"/>
  <c r="I44" i="27" s="1"/>
  <c r="H43" i="27"/>
  <c r="G43" i="27"/>
  <c r="I43" i="27" s="1"/>
  <c r="H42" i="27"/>
  <c r="G42" i="27"/>
  <c r="I42" i="27" s="1"/>
  <c r="H41" i="27"/>
  <c r="G41" i="27"/>
  <c r="I41" i="27" s="1"/>
  <c r="H52" i="27"/>
  <c r="G52" i="27"/>
  <c r="I52" i="27" s="1"/>
  <c r="H50" i="27"/>
  <c r="G50" i="27"/>
  <c r="I50" i="27" s="1"/>
  <c r="H49" i="27"/>
  <c r="G49" i="27"/>
  <c r="I49" i="27" s="1"/>
  <c r="H39" i="27"/>
  <c r="G39" i="27"/>
  <c r="I39" i="27" s="1"/>
  <c r="H37" i="27"/>
  <c r="G37" i="27"/>
  <c r="I37" i="27" s="1"/>
  <c r="H36" i="27"/>
  <c r="G36" i="27"/>
  <c r="I36" i="27" s="1"/>
  <c r="H35" i="27"/>
  <c r="G35" i="27"/>
  <c r="I35" i="27" s="1"/>
  <c r="H28" i="27"/>
  <c r="G28" i="27"/>
  <c r="I28" i="27" s="1"/>
  <c r="H27" i="27"/>
  <c r="G27" i="27"/>
  <c r="I27" i="27" s="1"/>
  <c r="H26" i="27"/>
  <c r="G26" i="27"/>
  <c r="I26" i="27" s="1"/>
  <c r="H25" i="27"/>
  <c r="G25" i="27"/>
  <c r="I25" i="27" s="1"/>
  <c r="H19" i="27"/>
  <c r="G19" i="27"/>
  <c r="I19" i="27" s="1"/>
  <c r="H17" i="27"/>
  <c r="G17" i="27"/>
  <c r="I17" i="27" s="1"/>
  <c r="H16" i="27"/>
  <c r="G16" i="27"/>
  <c r="I16" i="27" s="1"/>
  <c r="H15" i="27"/>
  <c r="G15" i="27"/>
  <c r="I15" i="27" s="1"/>
  <c r="H13" i="27"/>
  <c r="G13" i="27"/>
  <c r="I13" i="27" s="1"/>
  <c r="H12" i="27"/>
  <c r="G12" i="27"/>
  <c r="I12" i="27" s="1"/>
  <c r="H8" i="27"/>
  <c r="G8" i="27"/>
  <c r="I8" i="27" s="1"/>
  <c r="H7" i="27"/>
  <c r="G7" i="27"/>
  <c r="I7" i="27" s="1"/>
  <c r="H9" i="27"/>
  <c r="G9" i="27"/>
  <c r="I9" i="27" s="1"/>
  <c r="H4" i="27"/>
  <c r="G4" i="27"/>
  <c r="I4" i="27" s="1"/>
  <c r="H5" i="27"/>
  <c r="G5" i="27"/>
  <c r="I5" i="27" s="1"/>
  <c r="H6" i="27"/>
  <c r="G6" i="27"/>
  <c r="I6" i="27" s="1"/>
  <c r="H3" i="27"/>
  <c r="G3" i="27"/>
  <c r="I3" i="27" s="1"/>
  <c r="A232" i="12"/>
  <c r="H5" i="12"/>
  <c r="I178" i="26"/>
  <c r="J178" i="26" s="1"/>
  <c r="I177" i="26"/>
  <c r="J177" i="26" s="1"/>
  <c r="I176" i="26"/>
  <c r="J176" i="26" s="1"/>
  <c r="I175" i="26"/>
  <c r="J175" i="26" s="1"/>
  <c r="I174" i="26"/>
  <c r="J174" i="26" s="1"/>
  <c r="I167" i="26"/>
  <c r="J167" i="26" s="1"/>
  <c r="I166" i="26"/>
  <c r="J166" i="26" s="1"/>
  <c r="I163" i="26"/>
  <c r="J163" i="26" s="1"/>
  <c r="I162" i="26"/>
  <c r="J162" i="26" s="1"/>
  <c r="I160" i="26"/>
  <c r="J160" i="26" s="1"/>
  <c r="H139" i="26"/>
  <c r="G139" i="26"/>
  <c r="I139" i="26" s="1"/>
  <c r="H138" i="26"/>
  <c r="G138" i="26"/>
  <c r="I138" i="26" s="1"/>
  <c r="H137" i="26"/>
  <c r="G137" i="26"/>
  <c r="I137" i="26" s="1"/>
  <c r="H136" i="26"/>
  <c r="G136" i="26"/>
  <c r="I136" i="26" s="1"/>
  <c r="H135" i="26"/>
  <c r="G135" i="26"/>
  <c r="I135" i="26" s="1"/>
  <c r="H134" i="26"/>
  <c r="G134" i="26"/>
  <c r="I134" i="26" s="1"/>
  <c r="H133" i="26"/>
  <c r="G133" i="26"/>
  <c r="I133" i="26" s="1"/>
  <c r="H132" i="26"/>
  <c r="G132" i="26"/>
  <c r="I132" i="26" s="1"/>
  <c r="H129" i="26"/>
  <c r="G129" i="26"/>
  <c r="I129" i="26" s="1"/>
  <c r="H127" i="26"/>
  <c r="G127" i="26"/>
  <c r="I127" i="26" s="1"/>
  <c r="H128" i="26"/>
  <c r="G128" i="26"/>
  <c r="I128" i="26" s="1"/>
  <c r="H126" i="26"/>
  <c r="G126" i="26"/>
  <c r="I126" i="26" s="1"/>
  <c r="H124" i="26"/>
  <c r="G124" i="26"/>
  <c r="I124" i="26" s="1"/>
  <c r="H119" i="26"/>
  <c r="G119" i="26"/>
  <c r="I119" i="26" s="1"/>
  <c r="H122" i="26"/>
  <c r="G122" i="26"/>
  <c r="I122" i="26" s="1"/>
  <c r="H121" i="26"/>
  <c r="G121" i="26"/>
  <c r="I121" i="26" s="1"/>
  <c r="H120" i="26"/>
  <c r="G120" i="26"/>
  <c r="I120" i="26" s="1"/>
  <c r="H116" i="26"/>
  <c r="G116" i="26"/>
  <c r="I116" i="26" s="1"/>
  <c r="H115" i="26"/>
  <c r="G115" i="26"/>
  <c r="I115" i="26" s="1"/>
  <c r="H114" i="26"/>
  <c r="G114" i="26"/>
  <c r="I114" i="26" s="1"/>
  <c r="H113" i="26"/>
  <c r="G113" i="26"/>
  <c r="I113" i="26" s="1"/>
  <c r="H112" i="26"/>
  <c r="G112" i="26"/>
  <c r="I112" i="26" s="1"/>
  <c r="H111" i="26"/>
  <c r="G111" i="26"/>
  <c r="I111" i="26" s="1"/>
  <c r="H109" i="26"/>
  <c r="G109" i="26"/>
  <c r="I109" i="26" s="1"/>
  <c r="H108" i="26"/>
  <c r="G108" i="26"/>
  <c r="I108" i="26" s="1"/>
  <c r="H107" i="26"/>
  <c r="G107" i="26"/>
  <c r="I107" i="26" s="1"/>
  <c r="H106" i="26"/>
  <c r="G106" i="26"/>
  <c r="I106" i="26" s="1"/>
  <c r="H105" i="26"/>
  <c r="G105" i="26"/>
  <c r="I105" i="26" s="1"/>
  <c r="H104" i="26"/>
  <c r="G104" i="26"/>
  <c r="I104" i="26" s="1"/>
  <c r="H93" i="26"/>
  <c r="G93" i="26"/>
  <c r="I93" i="26" s="1"/>
  <c r="H88" i="26"/>
  <c r="G88" i="26"/>
  <c r="I88" i="26" s="1"/>
  <c r="H90" i="26"/>
  <c r="G90" i="26"/>
  <c r="I90" i="26" s="1"/>
  <c r="H89" i="26"/>
  <c r="G89" i="26"/>
  <c r="I89" i="26" s="1"/>
  <c r="H85" i="26"/>
  <c r="G85" i="26"/>
  <c r="I85" i="26" s="1"/>
  <c r="H84" i="26"/>
  <c r="G84" i="26"/>
  <c r="I84" i="26" s="1"/>
  <c r="H81" i="26"/>
  <c r="G81" i="26"/>
  <c r="I81" i="26" s="1"/>
  <c r="H80" i="26"/>
  <c r="G80" i="26"/>
  <c r="I80" i="26" s="1"/>
  <c r="H79" i="26"/>
  <c r="G79" i="26"/>
  <c r="I79" i="26" s="1"/>
  <c r="H78" i="26"/>
  <c r="G78" i="26"/>
  <c r="I78" i="26" s="1"/>
  <c r="H72" i="26"/>
  <c r="G72" i="26"/>
  <c r="I72" i="26" s="1"/>
  <c r="H71" i="26"/>
  <c r="G71" i="26"/>
  <c r="I71" i="26" s="1"/>
  <c r="H68" i="26"/>
  <c r="G68" i="26"/>
  <c r="I68" i="26" s="1"/>
  <c r="H67" i="26"/>
  <c r="G67" i="26"/>
  <c r="I67" i="26" s="1"/>
  <c r="H66" i="26"/>
  <c r="G66" i="26"/>
  <c r="I66" i="26" s="1"/>
  <c r="H64" i="26"/>
  <c r="G64" i="26"/>
  <c r="I64" i="26" s="1"/>
  <c r="H63" i="26"/>
  <c r="G63" i="26"/>
  <c r="I63" i="26" s="1"/>
  <c r="H62" i="26"/>
  <c r="G62" i="26"/>
  <c r="I62" i="26" s="1"/>
  <c r="H56" i="26"/>
  <c r="G56" i="26"/>
  <c r="I56" i="26" s="1"/>
  <c r="H53" i="26"/>
  <c r="G53" i="26"/>
  <c r="I53" i="26" s="1"/>
  <c r="H51" i="26"/>
  <c r="G51" i="26"/>
  <c r="I51" i="26" s="1"/>
  <c r="H49" i="26"/>
  <c r="G49" i="26"/>
  <c r="I49" i="26" s="1"/>
  <c r="H48" i="26"/>
  <c r="G48" i="26"/>
  <c r="I48" i="26" s="1"/>
  <c r="H19" i="26"/>
  <c r="G19" i="26"/>
  <c r="I19" i="26" s="1"/>
  <c r="H18" i="26"/>
  <c r="G18" i="26"/>
  <c r="I18" i="26" s="1"/>
  <c r="H17" i="26"/>
  <c r="G17" i="26"/>
  <c r="I17" i="26" s="1"/>
  <c r="H13" i="26"/>
  <c r="G12" i="26"/>
  <c r="I12" i="26" s="1"/>
  <c r="H8" i="26"/>
  <c r="H7" i="26"/>
  <c r="G9" i="26"/>
  <c r="I9" i="26" s="1"/>
  <c r="H4" i="26"/>
  <c r="G5" i="26"/>
  <c r="I5" i="26" s="1"/>
  <c r="H6" i="26"/>
  <c r="H3" i="26"/>
  <c r="F9" i="28" l="1"/>
  <c r="C24" i="4"/>
  <c r="F13" i="28"/>
  <c r="B24" i="4"/>
  <c r="I210" i="1"/>
  <c r="F14" i="28"/>
  <c r="H14" i="28" s="1"/>
  <c r="F10" i="28"/>
  <c r="G10" i="28" s="1"/>
  <c r="I10" i="28" s="1"/>
  <c r="A24" i="4"/>
  <c r="H198" i="27"/>
  <c r="I198" i="27"/>
  <c r="H9" i="28"/>
  <c r="G13" i="28"/>
  <c r="I13" i="28" s="1"/>
  <c r="H232" i="12"/>
  <c r="J17" i="4"/>
  <c r="J16" i="4"/>
  <c r="J22" i="4"/>
  <c r="G14" i="28"/>
  <c r="I14" i="28" s="1"/>
  <c r="J21" i="4"/>
  <c r="J138" i="26"/>
  <c r="J143" i="27"/>
  <c r="J11" i="26"/>
  <c r="J6" i="27"/>
  <c r="J5" i="27"/>
  <c r="J4" i="27"/>
  <c r="J9" i="27"/>
  <c r="J7" i="27"/>
  <c r="J8" i="27"/>
  <c r="J12" i="27"/>
  <c r="J13" i="27"/>
  <c r="J15" i="27"/>
  <c r="J16" i="27"/>
  <c r="J17" i="27"/>
  <c r="J19" i="27"/>
  <c r="J25" i="27"/>
  <c r="J26" i="27"/>
  <c r="J27" i="27"/>
  <c r="J28" i="27"/>
  <c r="J35" i="27"/>
  <c r="J36" i="27"/>
  <c r="J37" i="27"/>
  <c r="J39" i="27"/>
  <c r="J49" i="27"/>
  <c r="J50" i="27"/>
  <c r="J52" i="27"/>
  <c r="J41" i="27"/>
  <c r="J42" i="27"/>
  <c r="J43" i="27"/>
  <c r="J44" i="27"/>
  <c r="J45" i="27"/>
  <c r="J46" i="27"/>
  <c r="J54" i="27"/>
  <c r="J59" i="27"/>
  <c r="J60" i="27"/>
  <c r="J61" i="27"/>
  <c r="J68" i="27"/>
  <c r="J70" i="27"/>
  <c r="J71" i="27"/>
  <c r="J85" i="27"/>
  <c r="J73" i="27"/>
  <c r="J74" i="27"/>
  <c r="J75" i="27"/>
  <c r="J78" i="27"/>
  <c r="J79" i="27"/>
  <c r="J81" i="27"/>
  <c r="J82" i="27"/>
  <c r="J83" i="27"/>
  <c r="J84" i="27"/>
  <c r="J87" i="27"/>
  <c r="J88" i="27"/>
  <c r="J96" i="27"/>
  <c r="J97" i="27"/>
  <c r="J94" i="27"/>
  <c r="J17" i="26"/>
  <c r="J18" i="26"/>
  <c r="J19" i="26"/>
  <c r="J48" i="26"/>
  <c r="J49" i="26"/>
  <c r="J51" i="26"/>
  <c r="J53" i="26"/>
  <c r="J56" i="26"/>
  <c r="J62" i="26"/>
  <c r="J63" i="26"/>
  <c r="J64" i="26"/>
  <c r="J66" i="26"/>
  <c r="J67" i="26"/>
  <c r="J68" i="26"/>
  <c r="J71" i="26"/>
  <c r="J72" i="26"/>
  <c r="J78" i="26"/>
  <c r="J79" i="26"/>
  <c r="J80" i="26"/>
  <c r="J81" i="26"/>
  <c r="J84" i="26"/>
  <c r="J85" i="26"/>
  <c r="J89" i="26"/>
  <c r="J90" i="26"/>
  <c r="G8" i="26"/>
  <c r="I8" i="26" s="1"/>
  <c r="J8" i="26" s="1"/>
  <c r="G4" i="26"/>
  <c r="I4" i="26" s="1"/>
  <c r="J4" i="26" s="1"/>
  <c r="G6" i="26"/>
  <c r="I6" i="26" s="1"/>
  <c r="J6" i="26" s="1"/>
  <c r="G7" i="26"/>
  <c r="I7" i="26" s="1"/>
  <c r="J7" i="26" s="1"/>
  <c r="J3" i="28"/>
  <c r="J4" i="28"/>
  <c r="J5" i="28"/>
  <c r="J8" i="28"/>
  <c r="J92" i="27"/>
  <c r="J93" i="27"/>
  <c r="J91" i="27"/>
  <c r="J99" i="27"/>
  <c r="J100" i="27"/>
  <c r="J106" i="27"/>
  <c r="J107" i="27"/>
  <c r="J108" i="27"/>
  <c r="J3" i="27"/>
  <c r="J110" i="27"/>
  <c r="J111" i="27"/>
  <c r="J112" i="27"/>
  <c r="J115" i="27"/>
  <c r="J116" i="27"/>
  <c r="J117" i="27"/>
  <c r="J118" i="27"/>
  <c r="J119" i="27"/>
  <c r="J120" i="27"/>
  <c r="J127" i="27"/>
  <c r="J128" i="27"/>
  <c r="J130" i="27"/>
  <c r="J129" i="27"/>
  <c r="J134" i="27"/>
  <c r="J136" i="27"/>
  <c r="J137" i="27"/>
  <c r="J138" i="27"/>
  <c r="J139" i="27"/>
  <c r="J141" i="27"/>
  <c r="J142" i="27"/>
  <c r="J144" i="27"/>
  <c r="J148" i="27"/>
  <c r="J149" i="27"/>
  <c r="J150" i="27"/>
  <c r="J151" i="27"/>
  <c r="J153" i="27"/>
  <c r="J155" i="27"/>
  <c r="J156" i="27"/>
  <c r="J158" i="27"/>
  <c r="J159" i="27"/>
  <c r="J162" i="27"/>
  <c r="J163" i="27"/>
  <c r="J164" i="27"/>
  <c r="J165" i="27"/>
  <c r="J166" i="27"/>
  <c r="J167" i="27"/>
  <c r="J168" i="27"/>
  <c r="J109" i="27"/>
  <c r="J88" i="26"/>
  <c r="J93" i="26"/>
  <c r="J104" i="26"/>
  <c r="J105" i="26"/>
  <c r="G3" i="26"/>
  <c r="I3" i="26" s="1"/>
  <c r="J3" i="26" s="1"/>
  <c r="H5" i="26"/>
  <c r="J5" i="26" s="1"/>
  <c r="H9" i="26"/>
  <c r="J9" i="26" s="1"/>
  <c r="H12" i="26"/>
  <c r="J12" i="26" s="1"/>
  <c r="G13" i="26"/>
  <c r="I13" i="26" s="1"/>
  <c r="J13" i="26" s="1"/>
  <c r="J106" i="26"/>
  <c r="J107" i="26"/>
  <c r="J108" i="26"/>
  <c r="J109" i="26"/>
  <c r="J111" i="26"/>
  <c r="J112" i="26"/>
  <c r="J113" i="26"/>
  <c r="J114" i="26"/>
  <c r="J115" i="26"/>
  <c r="J116" i="26"/>
  <c r="J120" i="26"/>
  <c r="J121" i="26"/>
  <c r="J122" i="26"/>
  <c r="J119" i="26"/>
  <c r="J124" i="26"/>
  <c r="J126" i="26"/>
  <c r="J128" i="26"/>
  <c r="J127" i="26"/>
  <c r="J129" i="26"/>
  <c r="J132" i="26"/>
  <c r="J133" i="26"/>
  <c r="J134" i="26"/>
  <c r="J135" i="26"/>
  <c r="J136" i="26"/>
  <c r="J137" i="26"/>
  <c r="J139" i="26"/>
  <c r="H10" i="28" l="1"/>
  <c r="J10" i="28" s="1"/>
  <c r="J198" i="27"/>
  <c r="H13" i="28"/>
  <c r="H16" i="28" s="1"/>
  <c r="G9" i="28"/>
  <c r="I9" i="28" s="1"/>
  <c r="J9" i="28" s="1"/>
  <c r="J24" i="4"/>
  <c r="B1" i="19" s="1"/>
  <c r="J14" i="28"/>
  <c r="I190" i="26"/>
  <c r="H190" i="26"/>
  <c r="B2" i="19" l="1"/>
  <c r="B4" i="19" s="1"/>
  <c r="I16" i="28"/>
  <c r="J16" i="28" s="1"/>
  <c r="J13" i="28"/>
  <c r="J190" i="26"/>
</calcChain>
</file>

<file path=xl/sharedStrings.xml><?xml version="1.0" encoding="utf-8"?>
<sst xmlns="http://schemas.openxmlformats.org/spreadsheetml/2006/main" count="3227" uniqueCount="1013">
  <si>
    <t>Line #</t>
  </si>
  <si>
    <t>Product Description</t>
  </si>
  <si>
    <t>UPC Number</t>
  </si>
  <si>
    <t xml:space="preserve">Rack </t>
  </si>
  <si>
    <t>Sandwich Breads</t>
  </si>
  <si>
    <t>Franz Premium Big White</t>
  </si>
  <si>
    <t>0 72220-00068 9</t>
  </si>
  <si>
    <t>1 ct</t>
  </si>
  <si>
    <t>Franz Sandwich White</t>
  </si>
  <si>
    <t>0 72220-00108 2</t>
  </si>
  <si>
    <t>Franz Whole Grain White</t>
  </si>
  <si>
    <t>0 72220-00015 3</t>
  </si>
  <si>
    <t>Franz Cracked Wheat</t>
  </si>
  <si>
    <t>0 72220-00014 6</t>
  </si>
  <si>
    <t>Franz 100% Whole Wheat</t>
  </si>
  <si>
    <t>Franz 16oz 100% Wheat (WIC approved)</t>
  </si>
  <si>
    <t>0 72220-00118 1</t>
  </si>
  <si>
    <t>Franz Texas Toast</t>
  </si>
  <si>
    <t>0 72220-00006 1</t>
  </si>
  <si>
    <t>Franz Homestyle Split Top White</t>
  </si>
  <si>
    <t>0 72220-10077 8</t>
  </si>
  <si>
    <t>Franz Homestyle Split Top Wheat</t>
  </si>
  <si>
    <t>0 72220-10078 5</t>
  </si>
  <si>
    <t xml:space="preserve">ALPR WHITE 24Z </t>
  </si>
  <si>
    <t>6 65641-01001 4</t>
  </si>
  <si>
    <t xml:space="preserve">ALPR WHEAT 24Z </t>
  </si>
  <si>
    <t>6 65641-01003 8</t>
  </si>
  <si>
    <t>Franz Natural Breads</t>
  </si>
  <si>
    <t>Franz Lake Washington Honey Oat &amp; Nut</t>
  </si>
  <si>
    <t>0 72220-00848 7</t>
  </si>
  <si>
    <t>Franz McKenzie Farms Buttermilk</t>
  </si>
  <si>
    <t>0 72220-00054 2</t>
  </si>
  <si>
    <t>Franz Mt. Hood Healthy Multigrain</t>
  </si>
  <si>
    <t>0 72220-00428 1</t>
  </si>
  <si>
    <t>Franz Cannon Beach Milk &amp; Honey</t>
  </si>
  <si>
    <t>0 72220-00097 9</t>
  </si>
  <si>
    <t>Franz Oregon Trail Wheat &amp; Honey</t>
  </si>
  <si>
    <t>0 72220-00098 6</t>
  </si>
  <si>
    <t>Franz Columbia River Sweet Dark Whole Grain</t>
  </si>
  <si>
    <t>0 72220-00141 9</t>
  </si>
  <si>
    <t>Franz San Juan Island 9 Whole Grain Bread</t>
  </si>
  <si>
    <t>0 72220-00143 3</t>
  </si>
  <si>
    <t>Franz Big Horn Valley 100% Whole Wheat</t>
  </si>
  <si>
    <t>0 72220-00049 8</t>
  </si>
  <si>
    <t>Franz Snake River Valley All Natural Potato</t>
  </si>
  <si>
    <t>0 72220-00046 7</t>
  </si>
  <si>
    <t>Franz Shasta Wilderness Seven Whole Grains</t>
  </si>
  <si>
    <t>0 72220-00888 3</t>
  </si>
  <si>
    <t>Franz Organic Breads</t>
  </si>
  <si>
    <t>Franz Organic Willamette Valley Great Seed</t>
  </si>
  <si>
    <t>0 72220-00859 3</t>
  </si>
  <si>
    <t>Franz Organic Big Horn Vallery 100% Whole Wheat</t>
  </si>
  <si>
    <t>0 72220-00858 6</t>
  </si>
  <si>
    <t>Franz Organic San Juan Island Nine Grain</t>
  </si>
  <si>
    <t>0 72220-00857 9</t>
  </si>
  <si>
    <t>Franz Organic Rogue River Twenty Four</t>
  </si>
  <si>
    <t>0 72220-00865 4</t>
  </si>
  <si>
    <t>4 ct</t>
  </si>
  <si>
    <t>Franz Breakfast Breads</t>
  </si>
  <si>
    <t>Franz Bainbridge Island Cinnamon Swirl Bread</t>
  </si>
  <si>
    <t>0 72220-00067 2</t>
  </si>
  <si>
    <t>Franz Napa Valley Raisin Vanilla Bread</t>
  </si>
  <si>
    <t>0 72220-00075 7</t>
  </si>
  <si>
    <t>Franz Lake Chelan Blueberry Bread</t>
  </si>
  <si>
    <t>0 72220-00077 1</t>
  </si>
  <si>
    <t>Franz Seasonal Breakfast Bread</t>
  </si>
  <si>
    <t>0 72220-00892 0</t>
  </si>
  <si>
    <t>Hearth Breads</t>
  </si>
  <si>
    <t>Holsum Deli Rye Bread</t>
  </si>
  <si>
    <t>0 72220-10102 7</t>
  </si>
  <si>
    <t>0 72220-10103 4</t>
  </si>
  <si>
    <t>Alaska Pride Golden Harvest 100% Wheat</t>
  </si>
  <si>
    <t>6 65641-01027 4</t>
  </si>
  <si>
    <t>Alaska Pride Golden Harvest Multigrain</t>
  </si>
  <si>
    <t>6 65641-01025 0</t>
  </si>
  <si>
    <t>Alaska Pride Golden Harvest Honey Oat</t>
  </si>
  <si>
    <t>6 65641-01031 1</t>
  </si>
  <si>
    <t>Alaska Pride Golden Harvest Buttermilk</t>
  </si>
  <si>
    <t>6 65641-01019 9</t>
  </si>
  <si>
    <t>Alaska Pride Golden Harvest Potato</t>
  </si>
  <si>
    <t>6 65641-01030 4</t>
  </si>
  <si>
    <t>Alaska Pride Golden Harvest Wheatberry</t>
  </si>
  <si>
    <t>6 65641-01023 6</t>
  </si>
  <si>
    <t>Alaska Pride Golden Harvest Sourdough</t>
  </si>
  <si>
    <t>6 65641-01021 2</t>
  </si>
  <si>
    <t>Alaska Pride Golden Harvest 100% Wheat 2pk</t>
  </si>
  <si>
    <t>Alaska Pride Golden Harvest Multigrain 2pk</t>
  </si>
  <si>
    <t>Variety Breads</t>
  </si>
  <si>
    <t>Milton's Multi Grain Bread</t>
  </si>
  <si>
    <t>6 06541-92038 0</t>
  </si>
  <si>
    <t>Seattle International Breads</t>
  </si>
  <si>
    <t>Seattle Internat'l Sliced French</t>
  </si>
  <si>
    <t>0 71025-05722 5</t>
  </si>
  <si>
    <t>Seattle Internat'l Sliced Sourdough</t>
  </si>
  <si>
    <t>0 71025-05723 2</t>
  </si>
  <si>
    <t>Seattle Internat'l Garlic French Foil</t>
  </si>
  <si>
    <t>0 71025-05052 3</t>
  </si>
  <si>
    <t>Seattle International Rolls</t>
  </si>
  <si>
    <t xml:space="preserve">Seattle Internat'l French Roll </t>
  </si>
  <si>
    <t>0 71025-05720 1</t>
  </si>
  <si>
    <t xml:space="preserve">Seattle Internat'l Sour Roll </t>
  </si>
  <si>
    <t>0 71025-05721 8</t>
  </si>
  <si>
    <t>Seattle Internat'l 3x5 Soft French Rolls</t>
  </si>
  <si>
    <t>0 71025-15748 2</t>
  </si>
  <si>
    <t>Seattle Internat'l Bread Sticks</t>
  </si>
  <si>
    <t>0 71025-05522 1</t>
  </si>
  <si>
    <t>8 ct</t>
  </si>
  <si>
    <t>Seattle Sourdough Baking Co. Breads</t>
  </si>
  <si>
    <t>Seattle Sour Old Town Sourdough Bread</t>
  </si>
  <si>
    <t>0 71025-15794 9</t>
  </si>
  <si>
    <t>Seattle Sour Sourdough Sliced Round</t>
  </si>
  <si>
    <t>0 71025-05137 7</t>
  </si>
  <si>
    <t>Seattle Sour Cr. Wheat Sliced Round</t>
  </si>
  <si>
    <t>0 71025-05263 3</t>
  </si>
  <si>
    <t>12 ct</t>
  </si>
  <si>
    <t>Cluster Buns</t>
  </si>
  <si>
    <t>Franz Cluster Hamburger Buns</t>
  </si>
  <si>
    <t>0 72220-00180 8</t>
  </si>
  <si>
    <t>Franz Cluster Hot Dog Buns</t>
  </si>
  <si>
    <t>0 72220-00181 5</t>
  </si>
  <si>
    <t>Franz Cluster Whole Grain Hot Dog Buns</t>
  </si>
  <si>
    <t>0 72220-00235 5</t>
  </si>
  <si>
    <t>Franz Cluster 100% Wheat Hot Dog Buns</t>
  </si>
  <si>
    <t>0 72220-00221 8</t>
  </si>
  <si>
    <t>Alaska Pride Cluster Hamburger Buns</t>
  </si>
  <si>
    <t>6 65641-01370 1</t>
  </si>
  <si>
    <t>Alaska Pride Cluster Sesame Hamburger Buns</t>
  </si>
  <si>
    <t>Alaska Pride Cluster Hot Dog Buns</t>
  </si>
  <si>
    <t>6 65641-01360 2</t>
  </si>
  <si>
    <t>Franz Premium BBQ Buns</t>
  </si>
  <si>
    <t>Franz BBQ Sesame Hamburger Bun 8's</t>
  </si>
  <si>
    <t>0 72220-00197 6</t>
  </si>
  <si>
    <t>Franz BBQ Potato Hamburger Buns</t>
  </si>
  <si>
    <t>0 72220-00207 2</t>
  </si>
  <si>
    <t xml:space="preserve">Franz BBQ Onion Hamburger Buns </t>
  </si>
  <si>
    <t>0 72220-00198 3</t>
  </si>
  <si>
    <t>Franz BBQ Kaiser Hamburger Buns</t>
  </si>
  <si>
    <t>0 72220-00217 1</t>
  </si>
  <si>
    <t>Franz BBQ 100% Whole Wheat Buns</t>
  </si>
  <si>
    <t>0 72220-00208 9</t>
  </si>
  <si>
    <t>Franz Hoagie Rolls</t>
  </si>
  <si>
    <t>Franz Outdoor Rolls</t>
  </si>
  <si>
    <t>0 72220-00301 7</t>
  </si>
  <si>
    <t xml:space="preserve">Franz Original Hoagies </t>
  </si>
  <si>
    <t>0 72220-00225 6</t>
  </si>
  <si>
    <t>Restaurant Pack Buns</t>
  </si>
  <si>
    <t>16 ct</t>
  </si>
  <si>
    <t>Franz 4.5" Plain Hamburger Buns 12ct</t>
  </si>
  <si>
    <t>0 72220-00230 0</t>
  </si>
  <si>
    <t>Franz 4.5" Sesame Hamburger Buns 12ct</t>
  </si>
  <si>
    <t>Franz 4.5" Potato Hamburger Buns 12ct</t>
  </si>
  <si>
    <t>0 72220-00231 7</t>
  </si>
  <si>
    <t>Franz 4" Plain Hamburger Buns 12ct</t>
  </si>
  <si>
    <t>0 72220-00178 5</t>
  </si>
  <si>
    <t>Franz 4" Ses Hamburger Buns 12ct</t>
  </si>
  <si>
    <t>Franz Hot Dog Individual 12ct</t>
  </si>
  <si>
    <t>0 72220-00261 4</t>
  </si>
  <si>
    <t>Franz Pioneer Rolls 12ct</t>
  </si>
  <si>
    <t>0 72220-11042 5</t>
  </si>
  <si>
    <t>Alaska Pride Hot Dog Buns 16pk</t>
  </si>
  <si>
    <t>Alaska Pride 4.5" Plain Hamburger Buns 12pk</t>
  </si>
  <si>
    <t>6 65641-01049 6</t>
  </si>
  <si>
    <t>Alaska Pride 4.5" Sesame Hamburger Buns 12pk</t>
  </si>
  <si>
    <t>Franz Dinner Rolls</t>
  </si>
  <si>
    <t>Franz Old Fashion Potato Dinner Rolls</t>
  </si>
  <si>
    <t>0 72220-00185 3</t>
  </si>
  <si>
    <t>Franz 100% Wheat  Dinner Rolls</t>
  </si>
  <si>
    <t>0 72220-00189 1</t>
  </si>
  <si>
    <t>Franz Sweet Hawaiian Dinner Rolls</t>
  </si>
  <si>
    <t>0 72220-00193 8</t>
  </si>
  <si>
    <t>Franz Butterflake Rolls</t>
  </si>
  <si>
    <t>0 72220-00183 9</t>
  </si>
  <si>
    <t>Franz English Muffins</t>
  </si>
  <si>
    <t>Franz Extra Crisp English Muffins</t>
  </si>
  <si>
    <t>0 72220-00516 5</t>
  </si>
  <si>
    <t>Franz Original English Muffins</t>
  </si>
  <si>
    <t>0 72220-00520 2</t>
  </si>
  <si>
    <t>Franz Sourdough English Muffins</t>
  </si>
  <si>
    <t>0 72220-00522 6</t>
  </si>
  <si>
    <t>Franz Raisin English Muffins</t>
  </si>
  <si>
    <t>0 72220-00523 3</t>
  </si>
  <si>
    <t>Franz 100% Wheat English Muffins 6's</t>
  </si>
  <si>
    <t>Franz Plain English Muffin 12ct</t>
  </si>
  <si>
    <t>0 72220-00512 7</t>
  </si>
  <si>
    <t>Franz Whole Wheat English Muffin 12ct</t>
  </si>
  <si>
    <t>0 72220-00513 4</t>
  </si>
  <si>
    <t>Franz New York Bagels</t>
  </si>
  <si>
    <t>New York Plain Bagels</t>
  </si>
  <si>
    <t>0 72220-10016 7</t>
  </si>
  <si>
    <t>New York Onion Bagels</t>
  </si>
  <si>
    <t>0 72220-10017 4</t>
  </si>
  <si>
    <t>New York Blueberry Bagels</t>
  </si>
  <si>
    <t>0 72220-10018 1</t>
  </si>
  <si>
    <t>New York Cinnamon Raisin Bagels</t>
  </si>
  <si>
    <t>0 72220-10019 8</t>
  </si>
  <si>
    <t>New York 100% Wheat Bagels</t>
  </si>
  <si>
    <t>0 72220-10020 4</t>
  </si>
  <si>
    <t>New York Everything Bagels</t>
  </si>
  <si>
    <t>0 72220-10021 1</t>
  </si>
  <si>
    <t>New York Mini Plain Bagels 12ct</t>
  </si>
  <si>
    <t>0 45894-12003 8</t>
  </si>
  <si>
    <t>New York Mini 100% Wheat Bagels 12ct</t>
  </si>
  <si>
    <t>0 45894-12004 5</t>
  </si>
  <si>
    <t>Franz Donuts</t>
  </si>
  <si>
    <t>Franz Old Fashioned Donut 6's</t>
  </si>
  <si>
    <t>0 72220-22032 2</t>
  </si>
  <si>
    <t>Franz Old Fash. Chocolate Donut 6's</t>
  </si>
  <si>
    <t>0 72220-22034 6</t>
  </si>
  <si>
    <t>Franz Old Fashioned Maple Donuts</t>
  </si>
  <si>
    <t>0 72220-22046 9</t>
  </si>
  <si>
    <t>Franz Rasp. Filled Powdered Donut 6's</t>
  </si>
  <si>
    <t>0 72220-22041 4</t>
  </si>
  <si>
    <t>Franz Chocolate Mini Donuts 18ct.</t>
  </si>
  <si>
    <t>0 72220-22036 0</t>
  </si>
  <si>
    <t>Franz Powdered Mini Donuts 18ct.</t>
  </si>
  <si>
    <t>0 72220-22037 7</t>
  </si>
  <si>
    <t>Franz Glazed Donut O's</t>
  </si>
  <si>
    <t>0 72220-22056 8</t>
  </si>
  <si>
    <t>Franz Chocolate Donut O's</t>
  </si>
  <si>
    <t>0 72220-22054 4</t>
  </si>
  <si>
    <t>Franz Powdered Donut O's</t>
  </si>
  <si>
    <t>0 72220-22055 1</t>
  </si>
  <si>
    <t>Franz Pastry</t>
  </si>
  <si>
    <t>Franz Bake Shoppe Butterhorns</t>
  </si>
  <si>
    <t>0 72220-00368 0</t>
  </si>
  <si>
    <t>Franz Bake Shoppe Raspberry Danish</t>
  </si>
  <si>
    <t>0 72220-00369 7</t>
  </si>
  <si>
    <t>Franz Bake Shoppe Blueberry Muffins 2pk.</t>
  </si>
  <si>
    <t>0 72220-22072 8</t>
  </si>
  <si>
    <t>2 ct</t>
  </si>
  <si>
    <t>Franz Bake Shoppe Dbl. Chocolate Muffins 2pk.</t>
  </si>
  <si>
    <t>0 72220-22073 5</t>
  </si>
  <si>
    <t>Franz Bake Shoppe Poppyseed Muffins 2pk.</t>
  </si>
  <si>
    <t>0 72220-22074 2</t>
  </si>
  <si>
    <t>Dessert Cups and Pies</t>
  </si>
  <si>
    <t>Franz Bake Shoppe 4pk Dessert Cup</t>
  </si>
  <si>
    <t>0 72220-22049 0</t>
  </si>
  <si>
    <t>Stuffing Mix &amp; Bread Sticks</t>
  </si>
  <si>
    <t>Franz 7.5 Oz. Stuffing Mix</t>
  </si>
  <si>
    <t>0 72220-00291 1</t>
  </si>
  <si>
    <t>Franz 13 Oz. Stuffing Mix</t>
  </si>
  <si>
    <t>0 72220-00296 6</t>
  </si>
  <si>
    <t>Franz Cookies</t>
  </si>
  <si>
    <t>Franz Peanut Butter</t>
  </si>
  <si>
    <t>0 72220-80575 8</t>
  </si>
  <si>
    <t>Franz Oatmeal Raisin</t>
  </si>
  <si>
    <t>0 72220-80571 0</t>
  </si>
  <si>
    <t>Franz Molasses</t>
  </si>
  <si>
    <t>0 72220-80574 1</t>
  </si>
  <si>
    <t>Franz Raspberry Filled Oatmeal</t>
  </si>
  <si>
    <t>0 72220-80577 2</t>
  </si>
  <si>
    <t>Franz Ginger Snap Bags</t>
  </si>
  <si>
    <t>0 72220-80589 5</t>
  </si>
  <si>
    <t>Franz Frosted Animal Bags</t>
  </si>
  <si>
    <t>0 72220-80594 9</t>
  </si>
  <si>
    <t xml:space="preserve"> DSD</t>
  </si>
  <si>
    <t>Western Farms White</t>
  </si>
  <si>
    <t>0-72220-10109-</t>
  </si>
  <si>
    <t>Western Farms Wheat</t>
  </si>
  <si>
    <t>0-72220-10110-</t>
  </si>
  <si>
    <t>Western Farms Cluster Hots</t>
  </si>
  <si>
    <t>Western Farms Cluster Hams</t>
  </si>
  <si>
    <t>0-72220-00032-</t>
  </si>
  <si>
    <t>0-72220-00033-</t>
  </si>
  <si>
    <t>Great Value</t>
  </si>
  <si>
    <t>Great Value White</t>
  </si>
  <si>
    <t>Great Value Wheat</t>
  </si>
  <si>
    <t>Great Value Hots</t>
  </si>
  <si>
    <t>Great Value Hams</t>
  </si>
  <si>
    <t>Alaska Grains Kodiak Wheat</t>
  </si>
  <si>
    <t>Alaska Grains Denali White</t>
  </si>
  <si>
    <t>Alaska Grains Wide Pans</t>
  </si>
  <si>
    <t>Alaska Grains Cluster Hot</t>
  </si>
  <si>
    <t>Alaska Grains Cluster Ham</t>
  </si>
  <si>
    <t>5" w/s 12- Pack Plain Bag</t>
  </si>
  <si>
    <t>5" Plain 12- Pack Plain Bag</t>
  </si>
  <si>
    <t>N/A</t>
  </si>
  <si>
    <t>Foot Long</t>
  </si>
  <si>
    <t>Thick Slice White</t>
  </si>
  <si>
    <t>Thick Slice Wheat</t>
  </si>
  <si>
    <t>Thick Slice Sour</t>
  </si>
  <si>
    <t>Thick Slice Rye</t>
  </si>
  <si>
    <t>0 72220-90059 0</t>
  </si>
  <si>
    <t>0 72220-90060 6</t>
  </si>
  <si>
    <t>0 72220-90067 5</t>
  </si>
  <si>
    <t>0 72220-90068 2</t>
  </si>
  <si>
    <t>0 72220-90069 9</t>
  </si>
  <si>
    <t>Alaska Grains Russian River 100%</t>
  </si>
  <si>
    <t>Alaska Grains Kenai River 12- Grain</t>
  </si>
  <si>
    <t>Alaska Grain Susitna Old Fashion White</t>
  </si>
  <si>
    <t>0 72220-90062 0</t>
  </si>
  <si>
    <t>0 72220-90061 3</t>
  </si>
  <si>
    <t xml:space="preserve"> Deli Sour</t>
  </si>
  <si>
    <t>Case</t>
  </si>
  <si>
    <t>Tray</t>
  </si>
  <si>
    <t>n/a</t>
  </si>
  <si>
    <t>0 72220-00127 3</t>
  </si>
  <si>
    <t>0 72220-00527 1</t>
  </si>
  <si>
    <t>Order</t>
  </si>
  <si>
    <t>Amt</t>
  </si>
  <si>
    <t>New York Tillamook Cheese Gourmet Bagel 4's</t>
  </si>
  <si>
    <t>0 72220-10024 2</t>
  </si>
  <si>
    <t>New York French Toast Gourmet Bagel 4's</t>
  </si>
  <si>
    <t>0 72220-10025 9</t>
  </si>
  <si>
    <t>Franz French Toast</t>
  </si>
  <si>
    <t>0 72220-00893 7</t>
  </si>
  <si>
    <t>Franz Gluten Free Products</t>
  </si>
  <si>
    <t>Franz Bakehouse Gluten Free 7 Grain</t>
  </si>
  <si>
    <t>0 72220-00991 0</t>
  </si>
  <si>
    <t>Franz Bakehouse Gluten Free Mountain White</t>
  </si>
  <si>
    <t>0 72220-00994 1</t>
  </si>
  <si>
    <t>Franz Bakehouse Gluten Free Hamburger Buns 4pk</t>
  </si>
  <si>
    <t>0 72220-00992 7</t>
  </si>
  <si>
    <t>0 71025-15837 3</t>
  </si>
  <si>
    <t>Seattle Internat'l Sourdough Baguette</t>
  </si>
  <si>
    <t>0 71025-15836 6</t>
  </si>
  <si>
    <t>Seattle Internat'l French Baguette</t>
  </si>
  <si>
    <t>Seattle Sour Garlic Sour Sliced Round</t>
  </si>
  <si>
    <t>0 71025-15811 3</t>
  </si>
  <si>
    <t>Franz Hot Dog Bun</t>
  </si>
  <si>
    <t>0 72220-00232</t>
  </si>
  <si>
    <t>Franz SF Oatmeal</t>
  </si>
  <si>
    <t>0 72220-80762</t>
  </si>
  <si>
    <t>Franz SF Peanut Butter</t>
  </si>
  <si>
    <t>0 72220-80763</t>
  </si>
  <si>
    <t>Franz Chocolate Shortbread Stars</t>
  </si>
  <si>
    <t>0 72220-80739</t>
  </si>
  <si>
    <t>Franz White Chocolate Gingerbread</t>
  </si>
  <si>
    <t>0 72220-80741</t>
  </si>
  <si>
    <t>Franz SF Chocolate Chip</t>
  </si>
  <si>
    <t>0 72220-80761</t>
  </si>
  <si>
    <t>Franz Cashew Nougat</t>
  </si>
  <si>
    <t>0 72220-80740</t>
  </si>
  <si>
    <t>Franz Chocolate Macaroon</t>
  </si>
  <si>
    <t>0 72220-80738</t>
  </si>
  <si>
    <t>Franz Win Won Frosted Animal Cookies</t>
  </si>
  <si>
    <t>0 72220-80581</t>
  </si>
  <si>
    <t>Great Value 100% Wheat</t>
  </si>
  <si>
    <t>Great Value Whole Grain White</t>
  </si>
  <si>
    <t>Great ValueTexas Toast</t>
  </si>
  <si>
    <t>0 78742-03616</t>
  </si>
  <si>
    <t>Great Value Brown &amp; Serve Rolls</t>
  </si>
  <si>
    <t>0-78742-32251-3</t>
  </si>
  <si>
    <t>0-78742-07310-1</t>
  </si>
  <si>
    <t>0-78742-28554</t>
  </si>
  <si>
    <t>0-78742-23364</t>
  </si>
  <si>
    <t>0-78742-10113-2</t>
  </si>
  <si>
    <t>0 78742-28548-1</t>
  </si>
  <si>
    <t>0 78742-28550-4</t>
  </si>
  <si>
    <t>0 78742-28551-1</t>
  </si>
  <si>
    <t>CARL'S JR.</t>
  </si>
  <si>
    <t>4.5" Sesame Ham. 12 pk</t>
  </si>
  <si>
    <t>0 7222000230 0</t>
  </si>
  <si>
    <t>4.5" 100% Wheat Ham. 8 pk</t>
  </si>
  <si>
    <t>0 7222000208 9</t>
  </si>
  <si>
    <t>4" Plain Hamburger bun 12 pk</t>
  </si>
  <si>
    <t>BURGER KING</t>
  </si>
  <si>
    <t>BK 4" Sesame Ham 30 ct</t>
  </si>
  <si>
    <t>BK 5" Sesame Ham. 20 ct.</t>
  </si>
  <si>
    <t>BK Specialty Buns 18 ct.</t>
  </si>
  <si>
    <t>WENDY'S</t>
  </si>
  <si>
    <t>3.625" Valu Bun 12 pk</t>
  </si>
  <si>
    <t>4" Gold Bun 12 pk</t>
  </si>
  <si>
    <t>FFB</t>
  </si>
  <si>
    <t>Order Amt</t>
  </si>
  <si>
    <t>Oz</t>
  </si>
  <si>
    <t>Alaska Grains Russian River 100% Wheat</t>
  </si>
  <si>
    <t>Alaska Grains Susitna Old Fashion White</t>
  </si>
  <si>
    <t>0-78742-28551-1</t>
  </si>
  <si>
    <t>Franz Twin Pack Wheat</t>
  </si>
  <si>
    <t>0-72220-70153-1</t>
  </si>
  <si>
    <t>Franz Twin Pack White</t>
  </si>
  <si>
    <t>0-72220-70106-7</t>
  </si>
  <si>
    <t>Twin Pack Miltons</t>
  </si>
  <si>
    <t>0-65419-20380-0</t>
  </si>
  <si>
    <t>OZ.</t>
  </si>
  <si>
    <t>Rack #</t>
  </si>
  <si>
    <t>East</t>
  </si>
  <si>
    <t>West</t>
  </si>
  <si>
    <t>Carl's</t>
  </si>
  <si>
    <t>Wendy's</t>
  </si>
  <si>
    <t>BK- Eielson</t>
  </si>
  <si>
    <t>BK - Ft WW</t>
  </si>
  <si>
    <t>Eielson</t>
  </si>
  <si>
    <t>Ft WW</t>
  </si>
  <si>
    <t>NP</t>
  </si>
  <si>
    <t>Great Value Split Top White</t>
  </si>
  <si>
    <t>0-78742-29914-0</t>
  </si>
  <si>
    <t>Sams's Club</t>
  </si>
  <si>
    <t>Seattle Sour Parmesan Garlic Sourdough Stick</t>
  </si>
  <si>
    <t>0 71025-15833 5</t>
  </si>
  <si>
    <t>Carl's Jr, Burger King, Wendy's</t>
  </si>
  <si>
    <t>Franz Organic Big Horn Valley 100% Whole Wheat</t>
  </si>
  <si>
    <t>0 72220-00128 3</t>
  </si>
  <si>
    <t>0 72220-00528 1</t>
  </si>
  <si>
    <t>Carl's-Univ</t>
  </si>
  <si>
    <t>Carl's-Mah</t>
  </si>
  <si>
    <t>Wendy's-Air</t>
  </si>
  <si>
    <t>Wendy's-NP</t>
  </si>
  <si>
    <t>Randy</t>
  </si>
  <si>
    <t xml:space="preserve">Please order in labelled columns by restaurant </t>
  </si>
  <si>
    <t>Alaska Grains Kenai River 12 Grain</t>
  </si>
  <si>
    <t>BK'S</t>
  </si>
  <si>
    <t>0-72220-00033-7</t>
  </si>
  <si>
    <t>0-72220-00032-0</t>
  </si>
  <si>
    <t>Holiday Trees &amp; Stars Cookies</t>
  </si>
  <si>
    <t>Holiday Ginger Boy Cookies</t>
  </si>
  <si>
    <t>Randy/Ryan</t>
  </si>
  <si>
    <t>Fruit Pies</t>
  </si>
  <si>
    <t>Apple Pie</t>
  </si>
  <si>
    <t>72220-22058</t>
  </si>
  <si>
    <t>Cherry Pie</t>
  </si>
  <si>
    <t>72220-22059</t>
  </si>
  <si>
    <t>Berry Pie</t>
  </si>
  <si>
    <t>72220-22060</t>
  </si>
  <si>
    <t>Lemon Pie</t>
  </si>
  <si>
    <t>72220-22061</t>
  </si>
  <si>
    <t>ROUTE:   111</t>
  </si>
  <si>
    <t>Denny's</t>
  </si>
  <si>
    <t>Tray Count</t>
  </si>
  <si>
    <t>BREAD TYPE</t>
  </si>
  <si>
    <t>PRODUCT CODE</t>
  </si>
  <si>
    <t>QUANTITY</t>
  </si>
  <si>
    <t>EACHS</t>
  </si>
  <si>
    <t>4 1/2" Seeded 12pk</t>
  </si>
  <si>
    <t>FZ-00230</t>
  </si>
  <si>
    <t>AK Grains Sourdough Bread</t>
  </si>
  <si>
    <t>FZ-90072</t>
  </si>
  <si>
    <t>FZ-10109</t>
  </si>
  <si>
    <t>FZ-10110</t>
  </si>
  <si>
    <t>Western Farms Hams 8pk</t>
  </si>
  <si>
    <t>Texas Toast</t>
  </si>
  <si>
    <t>FZ-00006</t>
  </si>
  <si>
    <t>FZ-00033</t>
  </si>
  <si>
    <t>0 72220-90072 9</t>
  </si>
  <si>
    <t>Alaska Grains Sourdough Bread - Denny's</t>
  </si>
  <si>
    <t xml:space="preserve">Alaska Grains Sourdough Bread </t>
  </si>
  <si>
    <t>Alaska Grains Honey Oat &amp; Nut</t>
  </si>
  <si>
    <t>072220-90071 2</t>
  </si>
  <si>
    <t>0 72220-90071 2</t>
  </si>
  <si>
    <t>Alaska Grains Sourdough</t>
  </si>
  <si>
    <t>Carl's Jr, Burger King, Wendy's, Denny's</t>
  </si>
  <si>
    <t>4.5" 100% Wheat Ham. 12 pk</t>
  </si>
  <si>
    <t>Franz Bakehouse Gluten Free Raisin Bread</t>
  </si>
  <si>
    <t>Buffalo Center Drive-In</t>
  </si>
  <si>
    <t>Hot Dog Buns 12pk</t>
  </si>
  <si>
    <t>FZ-00261</t>
  </si>
  <si>
    <t>Franz 100% WW Hams 12pk</t>
  </si>
  <si>
    <t>Franz Cluster Potato Hot Dog Buns</t>
  </si>
  <si>
    <t>0 72220-11045 6</t>
  </si>
  <si>
    <t>Total Cube:</t>
  </si>
  <si>
    <t>FZ-00178</t>
  </si>
  <si>
    <t>4" Plain 12pk</t>
  </si>
  <si>
    <t>3.625" Valu Bun 12 pk Buttermilk</t>
  </si>
  <si>
    <t>0 72220-00993 4</t>
  </si>
  <si>
    <t>0 72220-00186 0</t>
  </si>
  <si>
    <t>Franz Brown-n-Serves</t>
  </si>
  <si>
    <t>0 72220-00230 3</t>
  </si>
  <si>
    <t>Alaska Grain 100% DBL Bag</t>
  </si>
  <si>
    <t>Alaska Grain Honey Oat DBL Bag</t>
  </si>
  <si>
    <t>Alaska Grain OF White DBL Bag</t>
  </si>
  <si>
    <t>Alaska Grain Sourdough DBL Bag</t>
  </si>
  <si>
    <t>Alaska Grain Rye DBL Bag</t>
  </si>
  <si>
    <t>0 72220-90073 9</t>
  </si>
  <si>
    <t>Alaska Grains Rye</t>
  </si>
  <si>
    <t>0 72220-00993 1</t>
  </si>
  <si>
    <t>0 72220-90073 2</t>
  </si>
  <si>
    <t>Alaska Grains Wide Pan Breads</t>
  </si>
  <si>
    <t>Patrick</t>
  </si>
  <si>
    <t>Franz Plain English Muffin 10ct</t>
  </si>
  <si>
    <t>0 72220-00275 1</t>
  </si>
  <si>
    <t>FZ-00275</t>
  </si>
  <si>
    <t>Alaska Grain 12-Grain DBL Bag</t>
  </si>
  <si>
    <t>0 72220-00898 2</t>
  </si>
  <si>
    <t>Greely</t>
  </si>
  <si>
    <t>Franz Raspberry Filled Powdered Donut 6's</t>
  </si>
  <si>
    <t>Great Value Round Top Wheat</t>
  </si>
  <si>
    <t>Great Value Round Top White</t>
  </si>
  <si>
    <t>0 72220 11042 5</t>
  </si>
  <si>
    <t>0 72220 00230 0</t>
  </si>
  <si>
    <t>Franz Whole Wheat English Muffin 10pk</t>
  </si>
  <si>
    <t>0 72220-00281</t>
  </si>
  <si>
    <t>Franz Whole Wheat English Muffin 10ct</t>
  </si>
  <si>
    <t>Great Value Rye</t>
  </si>
  <si>
    <t>0 78742-02047-1</t>
  </si>
  <si>
    <t>Great Value Sourdough</t>
  </si>
  <si>
    <t>0 78742-02057-0</t>
  </si>
  <si>
    <t>Great Value Multi-Grain</t>
  </si>
  <si>
    <t>0 78742-02053-2</t>
  </si>
  <si>
    <t>Great Value 100% Stoneground</t>
  </si>
  <si>
    <t>0 78742-09700 8</t>
  </si>
  <si>
    <t>Great Value Potato</t>
  </si>
  <si>
    <t>0 78742-02054-9</t>
  </si>
  <si>
    <t>0 72220-00998 9</t>
  </si>
  <si>
    <t>Franz Organic Rogue River 24 Grain Thin Slice</t>
  </si>
  <si>
    <t>0 72220-00869 2</t>
  </si>
  <si>
    <t>Franz Organic Great Seed Thin Slice</t>
  </si>
  <si>
    <t>0 72220-00871 5</t>
  </si>
  <si>
    <t>Pub Bun 6pk</t>
  </si>
  <si>
    <t>0 72220-00847 0</t>
  </si>
  <si>
    <t>Franz San Juan 9 Grain Thin Sliced Bread</t>
  </si>
  <si>
    <t>0 72220-00846 3</t>
  </si>
  <si>
    <t>Franz Big Horn Valley 100% Thin Sliced Bread</t>
  </si>
  <si>
    <t>New York Mini Blueberry Bagels</t>
  </si>
  <si>
    <t>0 72220-09998 0</t>
  </si>
  <si>
    <t>Bassett</t>
  </si>
  <si>
    <t>Ryan</t>
  </si>
  <si>
    <t>0 71025-15844 1</t>
  </si>
  <si>
    <t>North Slope Catering</t>
  </si>
  <si>
    <t>AK GRAINS SUSITNA WHITE</t>
  </si>
  <si>
    <t>FZ-90069</t>
  </si>
  <si>
    <t>AK GRAINS KENAI 12 GRAIN</t>
  </si>
  <si>
    <t>FZ-90068</t>
  </si>
  <si>
    <t>AK GRAINS RUSSIAN RIVER</t>
  </si>
  <si>
    <t>FZ-90067</t>
  </si>
  <si>
    <t>0 72220-00440 3</t>
  </si>
  <si>
    <t>Franz Honey Wheat (Soft Wheat)</t>
  </si>
  <si>
    <r>
      <t>Franz Honey Wheat (Soft</t>
    </r>
    <r>
      <rPr>
        <sz val="12"/>
        <rFont val="Calibri"/>
        <family val="2"/>
      </rPr>
      <t xml:space="preserve"> Wheat)</t>
    </r>
  </si>
  <si>
    <r>
      <t xml:space="preserve">Franz Honey Wheat (Soft </t>
    </r>
    <r>
      <rPr>
        <sz val="12"/>
        <rFont val="Calibri"/>
        <family val="2"/>
      </rPr>
      <t>Wheat)</t>
    </r>
  </si>
  <si>
    <t>Invoice Date:</t>
  </si>
  <si>
    <t>Distr. Cost</t>
  </si>
  <si>
    <t>Cost on Invoice</t>
  </si>
  <si>
    <t>Units Received</t>
  </si>
  <si>
    <t>Units on Invoice</t>
  </si>
  <si>
    <t>Correct Charge</t>
  </si>
  <si>
    <t>Amt Charged</t>
  </si>
  <si>
    <t>Difference</t>
  </si>
  <si>
    <t>Rack/Screen</t>
  </si>
  <si>
    <t>Alaska Grains Baking Co. Denali White</t>
  </si>
  <si>
    <t>Alaska Grains Baking Co. Kodiak Wheat</t>
  </si>
  <si>
    <t>Franz Potato Hot Dog Bun</t>
  </si>
  <si>
    <t>Alaska Grains Baking Co. Classic Hot Dog Buns</t>
  </si>
  <si>
    <t>Alaska Grains Baking Co. Classic Hamburger Buns</t>
  </si>
  <si>
    <t>70421/61618</t>
  </si>
  <si>
    <t>0 72220-00281 2</t>
  </si>
  <si>
    <t>Snack Cake / Multi-Pak</t>
  </si>
  <si>
    <t>Franz Bake Shoppe Apple Pie</t>
  </si>
  <si>
    <t>0 72220-22058 2</t>
  </si>
  <si>
    <t>Franz Bake Shoppe Cherry Pie</t>
  </si>
  <si>
    <t>0 72220-22059 9</t>
  </si>
  <si>
    <t>Franz Bake Shoppe Berry Pie</t>
  </si>
  <si>
    <t>0 72220-22060 5</t>
  </si>
  <si>
    <t>Franz Bake Shoppe Lemon Pie</t>
  </si>
  <si>
    <t>0 72220-22061 2</t>
  </si>
  <si>
    <t>0 72220-80595</t>
  </si>
  <si>
    <t>Franz Gingerbread Boy Bag</t>
  </si>
  <si>
    <t>0 72220-80596</t>
  </si>
  <si>
    <t>0 78742-32251 3</t>
  </si>
  <si>
    <t>0 78742-10113 2</t>
  </si>
  <si>
    <t>0 78742-02047 1</t>
  </si>
  <si>
    <t>0 78742-02057 0</t>
  </si>
  <si>
    <t>0 78742-02053 2</t>
  </si>
  <si>
    <t>0 78742-02054 9</t>
  </si>
  <si>
    <t>Sams</t>
  </si>
  <si>
    <t>CARLS JR.</t>
  </si>
  <si>
    <t>4.5" Sesame Hamburger Buns 12's</t>
  </si>
  <si>
    <t>4.5" Wheat Bun 12pk</t>
  </si>
  <si>
    <t>4" Plain Ham Bun 12's</t>
  </si>
  <si>
    <t>BK</t>
  </si>
  <si>
    <t xml:space="preserve"> </t>
  </si>
  <si>
    <t>BK 4" Sesame 30 Count</t>
  </si>
  <si>
    <t>BK 5" Sesame 20 Count</t>
  </si>
  <si>
    <t>BK Specialty Buns 18 Count</t>
  </si>
  <si>
    <t>74157/60107</t>
  </si>
  <si>
    <t>3.625" Value Bun 12's</t>
  </si>
  <si>
    <t>74242/60108</t>
  </si>
  <si>
    <t>4" Gold Bun 12's</t>
  </si>
  <si>
    <t>TOTAL</t>
  </si>
  <si>
    <r>
      <t xml:space="preserve">Franz Organic Rogue River 24 Grain </t>
    </r>
    <r>
      <rPr>
        <b/>
        <sz val="12"/>
        <rFont val="Calibri"/>
        <family val="2"/>
      </rPr>
      <t>Thin Sliced Bread</t>
    </r>
  </si>
  <si>
    <r>
      <t xml:space="preserve">Franz Organic Great Seed </t>
    </r>
    <r>
      <rPr>
        <b/>
        <sz val="12"/>
        <rFont val="Calibri"/>
        <family val="2"/>
      </rPr>
      <t>Thin Sliced Bread</t>
    </r>
  </si>
  <si>
    <r>
      <t>0 72220-</t>
    </r>
    <r>
      <rPr>
        <b/>
        <sz val="12"/>
        <rFont val="Calibri"/>
        <family val="2"/>
      </rPr>
      <t>00869</t>
    </r>
    <r>
      <rPr>
        <sz val="12"/>
        <rFont val="Calibri"/>
        <family val="2"/>
      </rPr>
      <t xml:space="preserve"> 2</t>
    </r>
  </si>
  <si>
    <r>
      <t>0 72220-</t>
    </r>
    <r>
      <rPr>
        <b/>
        <sz val="12"/>
        <rFont val="Calibri"/>
        <family val="2"/>
      </rPr>
      <t>00871</t>
    </r>
    <r>
      <rPr>
        <sz val="12"/>
        <rFont val="Calibri"/>
        <family val="2"/>
      </rPr>
      <t xml:space="preserve"> 5</t>
    </r>
  </si>
  <si>
    <t>Bakehouse Gluten Free Mountain White</t>
  </si>
  <si>
    <t>Bakehouse Gluten Free Great Seed</t>
  </si>
  <si>
    <t>Bakehouse Gluten Free Raisin Bread</t>
  </si>
  <si>
    <t>Bakehouse Gluten Free 7 Grain</t>
  </si>
  <si>
    <t>Bakehouse Gluten Free Hamburger Buns 4pk</t>
  </si>
  <si>
    <t>Alaska Grains Cluster Hots</t>
  </si>
  <si>
    <t>Alaska Grains Cluster Hams</t>
  </si>
  <si>
    <t>0 72220-00033 7</t>
  </si>
  <si>
    <t>0 72220-00032 0</t>
  </si>
  <si>
    <t xml:space="preserve"> Great Value</t>
  </si>
  <si>
    <t>Franz Bakehouse Gluten Free Great Seed</t>
  </si>
  <si>
    <t>Franz Tree &amp; Stars Bag</t>
  </si>
  <si>
    <t>Franz Trees &amp; Stars Bag</t>
  </si>
  <si>
    <r>
      <t xml:space="preserve">Franz Organic Rogue River 24 Grain </t>
    </r>
    <r>
      <rPr>
        <b/>
        <sz val="12"/>
        <rFont val="Calibri"/>
        <family val="2"/>
      </rPr>
      <t>Thin Slice</t>
    </r>
  </si>
  <si>
    <t>New York Mini Blueberry Bagels 12ct</t>
  </si>
  <si>
    <t>Franz Organic Rogue River 2 Grain Thin Sliced Bread</t>
  </si>
  <si>
    <t>Franz Organic Great Seed Thin Sliced Bread</t>
  </si>
  <si>
    <t>0 72220-00898 7</t>
  </si>
  <si>
    <t>0 78742-07310 1</t>
  </si>
  <si>
    <t>0 78742-29914 0</t>
  </si>
  <si>
    <t>0 78742-28548 1</t>
  </si>
  <si>
    <t>0 78742-28550 4</t>
  </si>
  <si>
    <t>0 78742-28551 1</t>
  </si>
  <si>
    <t>0 72220-70153 1</t>
  </si>
  <si>
    <t>0 72220-70106 7</t>
  </si>
  <si>
    <t>Franz Organic San Juan Island 9 Whole Grain</t>
  </si>
  <si>
    <r>
      <t xml:space="preserve">Franz Organic WV Great Seed </t>
    </r>
    <r>
      <rPr>
        <b/>
        <sz val="12"/>
        <rFont val="Calibri"/>
        <family val="2"/>
      </rPr>
      <t>Thin Sliced Bread</t>
    </r>
  </si>
  <si>
    <r>
      <t xml:space="preserve">Franz Organic WV Great Seed </t>
    </r>
    <r>
      <rPr>
        <b/>
        <sz val="12"/>
        <rFont val="Calibri"/>
        <family val="2"/>
      </rPr>
      <t>Thin Slice</t>
    </r>
  </si>
  <si>
    <t>Franz Frosted Party Animal Bags</t>
  </si>
  <si>
    <t>0 72220-80649 6</t>
  </si>
  <si>
    <t>0-78742-28554 3</t>
  </si>
  <si>
    <t>0-78742-23364 1</t>
  </si>
  <si>
    <t>Seattle Internat'l French Roll</t>
  </si>
  <si>
    <t>0 72220-10109 6</t>
  </si>
  <si>
    <t>0 72220-10110 2</t>
  </si>
  <si>
    <t>Alaska Grains Sourdough Bread (Denny's)</t>
  </si>
  <si>
    <r>
      <t xml:space="preserve">Franz San Juan 9 Grain </t>
    </r>
    <r>
      <rPr>
        <b/>
        <sz val="12"/>
        <rFont val="Calibri"/>
        <family val="2"/>
      </rPr>
      <t>Thin Sliced</t>
    </r>
    <r>
      <rPr>
        <sz val="12"/>
        <rFont val="Calibri"/>
        <family val="2"/>
      </rPr>
      <t xml:space="preserve"> Bread</t>
    </r>
  </si>
  <si>
    <r>
      <t xml:space="preserve">Franz Big Horn Valley 100% </t>
    </r>
    <r>
      <rPr>
        <b/>
        <sz val="12"/>
        <rFont val="Calibri"/>
        <family val="2"/>
      </rPr>
      <t xml:space="preserve">Thin Sliced </t>
    </r>
    <r>
      <rPr>
        <sz val="12"/>
        <rFont val="Calibri"/>
        <family val="2"/>
      </rPr>
      <t>Bread</t>
    </r>
  </si>
  <si>
    <t>Seattle Sourdough Rye Round</t>
  </si>
  <si>
    <t>0 71025-15845 8</t>
  </si>
  <si>
    <t>Franz Brioche Bread</t>
  </si>
  <si>
    <t>0 72220-00845 6</t>
  </si>
  <si>
    <t>0 72220-00872 2</t>
  </si>
  <si>
    <t>Franz Organic Soft White Thin Slice</t>
  </si>
  <si>
    <t>0 72220-09996 6</t>
  </si>
  <si>
    <t>New York Pumpkin Bagels</t>
  </si>
  <si>
    <t>0 72220-09999 7</t>
  </si>
  <si>
    <t xml:space="preserve">Invoice Date: </t>
  </si>
  <si>
    <t>Dessert Cups</t>
  </si>
  <si>
    <t>Alaska Grains Potato Bread</t>
  </si>
  <si>
    <t>0 72220-90074 3</t>
  </si>
  <si>
    <t>s/b 00033</t>
  </si>
  <si>
    <t>s/b 00032</t>
  </si>
  <si>
    <t>Stuffing Mix</t>
  </si>
  <si>
    <t>Franz 13oz Stuffing Mix</t>
  </si>
  <si>
    <t>Alaska Grains Polar Potato Bread</t>
  </si>
  <si>
    <t>Alaska Grains Sweet Roll</t>
  </si>
  <si>
    <t>0 72220-09993 5</t>
  </si>
  <si>
    <t>0 72220-80648 9</t>
  </si>
  <si>
    <t>Toy Soldiers</t>
  </si>
  <si>
    <t>0 72220-80242 9</t>
  </si>
  <si>
    <t>0 72220-80596 3</t>
  </si>
  <si>
    <t>0 72220-80595 6</t>
  </si>
  <si>
    <t>Donuts</t>
  </si>
  <si>
    <t>0 72220-22031 5</t>
  </si>
  <si>
    <t>Chocolate Mini Gem Donuts 6pk</t>
  </si>
  <si>
    <t>Franz Chocolate Mini Gem Donuts 6pk</t>
  </si>
  <si>
    <t>Franz Powdered Mini Gem Donuts 6pk</t>
  </si>
  <si>
    <t>0 72220-22030 8</t>
  </si>
  <si>
    <t>FZ-15748</t>
  </si>
  <si>
    <t>Seattle Intl 3x5 Soft French Roll</t>
  </si>
  <si>
    <t>FZ 16pk Hot Dog Buns</t>
  </si>
  <si>
    <t>0 72220 00232 4</t>
  </si>
  <si>
    <t>Franz Chocolate Chip Cookie Bag</t>
  </si>
  <si>
    <t>0 72220-80646 5</t>
  </si>
  <si>
    <t>0 72200-10021 1</t>
  </si>
  <si>
    <t>0 72220-00232 4</t>
  </si>
  <si>
    <r>
      <t xml:space="preserve">Alaska Grain OF White </t>
    </r>
    <r>
      <rPr>
        <b/>
        <sz val="12"/>
        <rFont val="Calibri"/>
        <family val="2"/>
      </rPr>
      <t>DBL Bag</t>
    </r>
  </si>
  <si>
    <r>
      <t xml:space="preserve">Alaska Grain Sourdough </t>
    </r>
    <r>
      <rPr>
        <b/>
        <sz val="12"/>
        <rFont val="Calibri"/>
        <family val="2"/>
      </rPr>
      <t>DBL Bag</t>
    </r>
  </si>
  <si>
    <r>
      <t xml:space="preserve">Alaska Grain Honey Oat </t>
    </r>
    <r>
      <rPr>
        <b/>
        <sz val="12"/>
        <rFont val="Calibri"/>
        <family val="2"/>
      </rPr>
      <t>DBL Bag</t>
    </r>
  </si>
  <si>
    <r>
      <t xml:space="preserve">Alaska Grain Rye </t>
    </r>
    <r>
      <rPr>
        <b/>
        <sz val="12"/>
        <rFont val="Calibri"/>
        <family val="2"/>
      </rPr>
      <t>DBL Bag</t>
    </r>
  </si>
  <si>
    <r>
      <t xml:space="preserve">Alaska Grain 100% </t>
    </r>
    <r>
      <rPr>
        <b/>
        <sz val="12"/>
        <rFont val="Calibri"/>
        <family val="2"/>
      </rPr>
      <t>DBL Bag</t>
    </r>
  </si>
  <si>
    <r>
      <t xml:space="preserve">Alaska Grain 12-Grain </t>
    </r>
    <r>
      <rPr>
        <b/>
        <sz val="12"/>
        <rFont val="Calibri"/>
        <family val="2"/>
      </rPr>
      <t>DBL Bag</t>
    </r>
  </si>
  <si>
    <r>
      <t xml:space="preserve">Franz </t>
    </r>
    <r>
      <rPr>
        <b/>
        <sz val="12"/>
        <color theme="1"/>
        <rFont val="Calibri"/>
        <family val="2"/>
        <scheme val="minor"/>
      </rPr>
      <t>Twin Pack</t>
    </r>
    <r>
      <rPr>
        <sz val="12"/>
        <color theme="1"/>
        <rFont val="Calibri"/>
        <family val="2"/>
        <scheme val="minor"/>
      </rPr>
      <t xml:space="preserve"> Wheat</t>
    </r>
  </si>
  <si>
    <r>
      <t xml:space="preserve">Franz </t>
    </r>
    <r>
      <rPr>
        <b/>
        <sz val="12"/>
        <color theme="1"/>
        <rFont val="Calibri"/>
        <family val="2"/>
        <scheme val="minor"/>
      </rPr>
      <t>Twin Pack</t>
    </r>
    <r>
      <rPr>
        <sz val="12"/>
        <color theme="1"/>
        <rFont val="Calibri"/>
        <family val="2"/>
        <scheme val="minor"/>
      </rPr>
      <t xml:space="preserve"> White</t>
    </r>
  </si>
  <si>
    <t>FZ-90074</t>
  </si>
  <si>
    <t xml:space="preserve">FZ San Juan Island 9-Grain </t>
  </si>
  <si>
    <t>New York Great Seed Bagels</t>
  </si>
  <si>
    <t>New York Seasonal Bagels</t>
  </si>
  <si>
    <t>FZ 7.5oz Stuffing Mix</t>
  </si>
  <si>
    <t>FZ 13oz Stuffing Mix</t>
  </si>
  <si>
    <t xml:space="preserve">Franz BBQ Sesame Hamburger Bun </t>
  </si>
  <si>
    <t>Franz Premium BBQ Buns - 8pk</t>
  </si>
  <si>
    <t>Franz BBQ Sesame Hamburger Buns</t>
  </si>
  <si>
    <t>Franz 4" Sesame Hamburger Buns 12ct</t>
  </si>
  <si>
    <t>Alaska Grains Cluster Hot Dog Buns</t>
  </si>
  <si>
    <t>Alaska Grains Cluster Hamburger Buns</t>
  </si>
  <si>
    <t>Franz Bakehouse Gluten Free Great Seed - Thin Slice</t>
  </si>
  <si>
    <r>
      <t>Alaska Grain Sourdough</t>
    </r>
    <r>
      <rPr>
        <b/>
        <sz val="12"/>
        <rFont val="Calibri"/>
        <family val="2"/>
      </rPr>
      <t xml:space="preserve"> DBL Bag</t>
    </r>
  </si>
  <si>
    <t>Franz Old Fashioned Chocolate Donut 6's</t>
  </si>
  <si>
    <t>Franz Old Fashioned Maple Donut 6's</t>
  </si>
  <si>
    <t>Alaska Grains Grizzly Grains</t>
  </si>
  <si>
    <t>0 72220-90048 4</t>
  </si>
  <si>
    <t>Alaska Grains Rustic Seeds</t>
  </si>
  <si>
    <t>0 72220-90049 1</t>
  </si>
  <si>
    <t>Franz BBQ Onion Hamburger Buns 8pk</t>
  </si>
  <si>
    <t>Franz BBQ Kaiser Hamburger Buns 8pk</t>
  </si>
  <si>
    <t>Franz BBQ Sesame Hamburger Bun 8pk</t>
  </si>
  <si>
    <t>Franz Blueberry Bread</t>
  </si>
  <si>
    <t>Tortillas</t>
  </si>
  <si>
    <t>Alaska Grains 10" Flour Tortilla Large 26oz</t>
  </si>
  <si>
    <t>0 72220-90032 3</t>
  </si>
  <si>
    <t>Alaska Grains 8" Flour Tortilla Medium 17.5oz</t>
  </si>
  <si>
    <t>0 72220-90033 0</t>
  </si>
  <si>
    <t>Alaska Grains 6" Flour Tortilla Small 13oz</t>
  </si>
  <si>
    <t>0 72220-90034 7</t>
  </si>
  <si>
    <t>Alaska Grains 6" Corn Tortilla Small 10oz</t>
  </si>
  <si>
    <t>0 72220-90031 4</t>
  </si>
  <si>
    <t>Alaska Grains Classic Hoagie</t>
  </si>
  <si>
    <t>0 72220-90047 7</t>
  </si>
  <si>
    <t>Alaska Grains Non-GMO</t>
  </si>
  <si>
    <t>Alaska Grains Classic Hoagies</t>
  </si>
  <si>
    <t>FZ-90058</t>
  </si>
  <si>
    <t>73986/61641</t>
  </si>
  <si>
    <t>74389/60105</t>
  </si>
  <si>
    <t>74836/60078</t>
  </si>
  <si>
    <t>0 72220-00453 3</t>
  </si>
  <si>
    <t>Franz Napa Valley Raisin Vanilla Bread 20oz</t>
  </si>
  <si>
    <t>Franz Big Horn Valley 100% Whole Wheat 24oz</t>
  </si>
  <si>
    <t>Franz San Juan Island 9 Whole Grain Bread 24oz</t>
  </si>
  <si>
    <t>0 72220-00457 1</t>
  </si>
  <si>
    <t>0 72220-00456 4</t>
  </si>
  <si>
    <t>FZ-00457</t>
  </si>
  <si>
    <r>
      <t xml:space="preserve">Alaska Grains Grizzly Grains </t>
    </r>
    <r>
      <rPr>
        <b/>
        <sz val="12"/>
        <rFont val="Calibri"/>
        <family val="2"/>
      </rPr>
      <t>DBL Bag</t>
    </r>
  </si>
  <si>
    <r>
      <t xml:space="preserve">Alaska Grains Rustic Seeds </t>
    </r>
    <r>
      <rPr>
        <b/>
        <sz val="12"/>
        <rFont val="Calibri"/>
        <family val="2"/>
      </rPr>
      <t>DBL Bag</t>
    </r>
  </si>
  <si>
    <t>Alaska Grains Grizzly Grains DBL Bag</t>
  </si>
  <si>
    <t>Alaska Grains Rustic Seeds DBL Bag</t>
  </si>
  <si>
    <r>
      <t xml:space="preserve">Alaska Grains Cluster Hots </t>
    </r>
    <r>
      <rPr>
        <b/>
        <sz val="12"/>
        <rFont val="Calibri"/>
        <family val="2"/>
      </rPr>
      <t>DBL Bag</t>
    </r>
    <r>
      <rPr>
        <sz val="12"/>
        <rFont val="Calibri"/>
        <family val="2"/>
      </rPr>
      <t xml:space="preserve"> 8pk</t>
    </r>
  </si>
  <si>
    <r>
      <t xml:space="preserve">Alaska Grains Cluster Hams </t>
    </r>
    <r>
      <rPr>
        <b/>
        <sz val="12"/>
        <rFont val="Calibri"/>
        <family val="2"/>
      </rPr>
      <t>DBL Bag</t>
    </r>
    <r>
      <rPr>
        <sz val="12"/>
        <rFont val="Calibri"/>
        <family val="2"/>
      </rPr>
      <t xml:space="preserve"> 8pk</t>
    </r>
  </si>
  <si>
    <t>Chocolate Pie</t>
  </si>
  <si>
    <t>72220-22062</t>
  </si>
  <si>
    <t>Franz Bake Shoppe Chocolate Pie</t>
  </si>
  <si>
    <t>0 72220-22062</t>
  </si>
  <si>
    <t>Total Trays</t>
  </si>
  <si>
    <t>Total Stacks</t>
  </si>
  <si>
    <t>Seattle International Pita White 6ct</t>
  </si>
  <si>
    <t>0 71025-15864 9</t>
  </si>
  <si>
    <t>Seattle International Pita Wheat 6ct</t>
  </si>
  <si>
    <t>0 71025-15865 6</t>
  </si>
  <si>
    <t>0 72220-00543 1</t>
  </si>
  <si>
    <t>0 72220-90043 9</t>
  </si>
  <si>
    <t>Franz Frosted Holiday Animal Bags</t>
  </si>
  <si>
    <t>Franz Holiday Trees &amp; Stars Cookies</t>
  </si>
  <si>
    <t>Franz Holiday Gingerbread Boy Cookies</t>
  </si>
  <si>
    <r>
      <t xml:space="preserve">Franz </t>
    </r>
    <r>
      <rPr>
        <b/>
        <sz val="12"/>
        <color theme="1"/>
        <rFont val="Calibri"/>
        <family val="2"/>
        <scheme val="minor"/>
      </rPr>
      <t>Twin Pack</t>
    </r>
    <r>
      <rPr>
        <sz val="12"/>
        <color theme="1"/>
        <rFont val="Calibri"/>
        <family val="2"/>
        <scheme val="minor"/>
      </rPr>
      <t xml:space="preserve"> Classic Dinner Rolls</t>
    </r>
  </si>
  <si>
    <t>0-72220-00548 6</t>
  </si>
  <si>
    <t>Franz Twin Pack Classic White Dinner Rolls</t>
  </si>
  <si>
    <t>0-72220-00548-6</t>
  </si>
  <si>
    <t>Franz Holiday Ginger Boy Cookies</t>
  </si>
  <si>
    <t>Franz Frosted Holiday Animal Cookies</t>
  </si>
  <si>
    <t>Franz Twin Pack Classic Dinner Rolls</t>
  </si>
  <si>
    <t>Franz 7oz Stuffing Mix</t>
  </si>
  <si>
    <t>Franz Sugar-Free Breads</t>
  </si>
  <si>
    <t>Franz Sugar Free Big Horn Valley 100% Whole Wheat</t>
  </si>
  <si>
    <t>0 72220-00843 2</t>
  </si>
  <si>
    <t>Franz Sugar Free Breads</t>
  </si>
  <si>
    <r>
      <t>0 72220-00</t>
    </r>
    <r>
      <rPr>
        <b/>
        <sz val="12"/>
        <rFont val="Calibri"/>
        <family val="2"/>
      </rPr>
      <t>846</t>
    </r>
    <r>
      <rPr>
        <sz val="12"/>
        <rFont val="Calibri"/>
        <family val="2"/>
      </rPr>
      <t xml:space="preserve"> 3</t>
    </r>
  </si>
  <si>
    <r>
      <t>0 72220-00</t>
    </r>
    <r>
      <rPr>
        <b/>
        <sz val="12"/>
        <rFont val="Calibri"/>
        <family val="2"/>
      </rPr>
      <t>847</t>
    </r>
    <r>
      <rPr>
        <sz val="12"/>
        <rFont val="Calibri"/>
        <family val="2"/>
      </rPr>
      <t xml:space="preserve"> 0</t>
    </r>
  </si>
  <si>
    <r>
      <t>0 72220-</t>
    </r>
    <r>
      <rPr>
        <b/>
        <sz val="12"/>
        <rFont val="Calibri"/>
        <family val="2"/>
      </rPr>
      <t>00543</t>
    </r>
    <r>
      <rPr>
        <sz val="12"/>
        <rFont val="Calibri"/>
        <family val="2"/>
      </rPr>
      <t xml:space="preserve"> 1</t>
    </r>
  </si>
  <si>
    <r>
      <t>0 72220-</t>
    </r>
    <r>
      <rPr>
        <b/>
        <sz val="12"/>
        <rFont val="Calibri"/>
        <family val="2"/>
      </rPr>
      <t>22034</t>
    </r>
    <r>
      <rPr>
        <sz val="12"/>
        <rFont val="Calibri"/>
        <family val="2"/>
      </rPr>
      <t xml:space="preserve"> 6</t>
    </r>
  </si>
  <si>
    <r>
      <t xml:space="preserve">Franz Plain English Muffin 10ct </t>
    </r>
    <r>
      <rPr>
        <b/>
        <sz val="12"/>
        <rFont val="Calibri"/>
        <family val="2"/>
      </rPr>
      <t>2pk</t>
    </r>
  </si>
  <si>
    <t>Franz Frosted Party Animal Cookies</t>
  </si>
  <si>
    <t>4.25" Glazed Pillow 25pk</t>
  </si>
  <si>
    <t>4.25" Glazed Hamburger Buns 25pk</t>
  </si>
  <si>
    <t>4" Plain Hamburger Buns 12pk</t>
  </si>
  <si>
    <t>4.5" 100% Wheat Hamburger Buns 12pk</t>
  </si>
  <si>
    <t>4.5" Sesame Hamburger Buns 12pk</t>
  </si>
  <si>
    <t>4" Gold Bun 12pk</t>
  </si>
  <si>
    <t>3.625" Value Bun 12pk</t>
  </si>
  <si>
    <t>BK Specialty Buns 18ct</t>
  </si>
  <si>
    <t>FZ Hot Dog Buns 16pk</t>
  </si>
  <si>
    <t>BK 5" Sesame Hams 20ct</t>
  </si>
  <si>
    <t>BK 4" Sesame Hams 30ct</t>
  </si>
  <si>
    <t>0 71025-15859 5</t>
  </si>
  <si>
    <t>FZ-00197</t>
  </si>
  <si>
    <t>Franz BBQ Sesame Hams 8pk</t>
  </si>
  <si>
    <r>
      <t xml:space="preserve">Franz 4.5" Potato Hamburger Buns 16ct </t>
    </r>
    <r>
      <rPr>
        <b/>
        <sz val="12"/>
        <rFont val="Calibri"/>
        <family val="2"/>
      </rPr>
      <t>DBL Bag</t>
    </r>
  </si>
  <si>
    <t>Franz Potato 4.5" Hamburger Buns 16ct DBL Bag</t>
  </si>
  <si>
    <r>
      <t xml:space="preserve">Franz Original Hoagie 12ct </t>
    </r>
    <r>
      <rPr>
        <b/>
        <sz val="12"/>
        <color theme="1"/>
        <rFont val="Calibri"/>
        <family val="2"/>
        <scheme val="minor"/>
      </rPr>
      <t>DBL Bag</t>
    </r>
  </si>
  <si>
    <t>Franz Hot Dog Bun 16ct</t>
  </si>
  <si>
    <t>0 72220-00132 4</t>
  </si>
  <si>
    <t>Franz Original Hoagie 12ct DBL Bag</t>
  </si>
  <si>
    <t>Alaska Grains Cluster Hots DBL Bag 8pk</t>
  </si>
  <si>
    <t>Alaska Grains Cluster Hams DBL Bag 8pk</t>
  </si>
  <si>
    <t>Franz Cluster Buns</t>
  </si>
  <si>
    <t>Seattle International Grillers</t>
  </si>
  <si>
    <t>SI Grillers 3 Cheese Garlic Bread</t>
  </si>
  <si>
    <t>0 71025-15869 4</t>
  </si>
  <si>
    <t>0 71025-15870 0</t>
  </si>
  <si>
    <t>0 71025-15871 7</t>
  </si>
  <si>
    <t>SI Grillers Garlic Roll Foil 10ct</t>
  </si>
  <si>
    <t>SI Grillers Cheese Rolls 10ct</t>
  </si>
  <si>
    <t>SI Grillers 3 Cheese Garlic Bread Foil</t>
  </si>
  <si>
    <t>0 71025-15869 5</t>
  </si>
  <si>
    <t>SI Grillers Cheese Rolls  10ct</t>
  </si>
  <si>
    <t>Sam's Choice - Walmart</t>
  </si>
  <si>
    <t>Hawaiian Cluster Hamburger Buns 8pk</t>
  </si>
  <si>
    <t>0 78742-19389 2</t>
  </si>
  <si>
    <t>Hawaiian Cluster Hot Dog Buns 8pk</t>
  </si>
  <si>
    <t>0 78742-19388 5</t>
  </si>
  <si>
    <t>White Rolls 12 pk</t>
  </si>
  <si>
    <t>0 78742-12727 9</t>
  </si>
  <si>
    <t>Hawaiian Rolls 12pk</t>
  </si>
  <si>
    <t>0 78742-12752 1</t>
  </si>
  <si>
    <t>Sweet Butter Rolls 12pk</t>
  </si>
  <si>
    <t>0 78742-15786 3</t>
  </si>
  <si>
    <t>0 72220-00451 9</t>
  </si>
  <si>
    <t>*Freezer</t>
  </si>
  <si>
    <t>Freezer Item</t>
  </si>
  <si>
    <t>No Orders for Friday</t>
  </si>
  <si>
    <r>
      <t xml:space="preserve">Franz 16oz 100% Wheat (WIC) </t>
    </r>
    <r>
      <rPr>
        <b/>
        <i/>
        <sz val="12"/>
        <rFont val="Calibri"/>
        <family val="2"/>
      </rPr>
      <t>NO THURSDAY DELIVERY</t>
    </r>
  </si>
  <si>
    <r>
      <t xml:space="preserve">Franz 16oz 100% Wheat (WIC) </t>
    </r>
    <r>
      <rPr>
        <b/>
        <i/>
        <u/>
        <sz val="12"/>
        <rFont val="Calibri"/>
        <family val="2"/>
      </rPr>
      <t>No Thursday Delivery</t>
    </r>
  </si>
  <si>
    <r>
      <t xml:space="preserve">Franz 16oz 100% Wheat (WIC) </t>
    </r>
    <r>
      <rPr>
        <b/>
        <i/>
        <u/>
        <sz val="12"/>
        <rFont val="Calibri"/>
        <family val="2"/>
      </rPr>
      <t xml:space="preserve">No Thursday Delivery </t>
    </r>
  </si>
  <si>
    <r>
      <t xml:space="preserve">Franz 16oz 100% Wheat (WIC) </t>
    </r>
    <r>
      <rPr>
        <b/>
        <i/>
        <u/>
        <sz val="12"/>
        <rFont val="Calibri"/>
        <family val="2"/>
      </rPr>
      <t>No Thursday Delivery</t>
    </r>
    <r>
      <rPr>
        <sz val="12"/>
        <rFont val="Calibri"/>
        <family val="2"/>
      </rPr>
      <t xml:space="preserve"> </t>
    </r>
  </si>
  <si>
    <t>Franz English Muffins 10pk</t>
  </si>
  <si>
    <t>Cluster Buns &amp; Homestyle</t>
  </si>
  <si>
    <r>
      <t xml:space="preserve">Alaska Grains Potato Bread </t>
    </r>
    <r>
      <rPr>
        <b/>
        <i/>
        <u/>
        <sz val="12"/>
        <rFont val="Calibri"/>
        <family val="2"/>
      </rPr>
      <t xml:space="preserve">No Thursday Delivery </t>
    </r>
  </si>
  <si>
    <r>
      <t xml:space="preserve">Great Value Potato </t>
    </r>
    <r>
      <rPr>
        <b/>
        <i/>
        <u/>
        <sz val="12"/>
        <rFont val="Calibri"/>
        <family val="2"/>
      </rPr>
      <t xml:space="preserve">No Thursday Delivery </t>
    </r>
  </si>
  <si>
    <r>
      <t xml:space="preserve">Alaska Grains Polar Potato Bread </t>
    </r>
    <r>
      <rPr>
        <b/>
        <i/>
        <u/>
        <sz val="12"/>
        <rFont val="Calibri"/>
        <family val="2"/>
      </rPr>
      <t>No Thursday Delivery</t>
    </r>
  </si>
  <si>
    <r>
      <t>Alaska Grains Polar Potato Bread</t>
    </r>
    <r>
      <rPr>
        <b/>
        <i/>
        <u/>
        <sz val="12"/>
        <rFont val="Calibri"/>
        <family val="2"/>
      </rPr>
      <t xml:space="preserve"> No Thursday Delivery </t>
    </r>
  </si>
  <si>
    <r>
      <t xml:space="preserve">Franz 16oz 100% Wheat (WIC approved) </t>
    </r>
    <r>
      <rPr>
        <b/>
        <i/>
        <u/>
        <sz val="12"/>
        <rFont val="Calibri"/>
        <family val="2"/>
      </rPr>
      <t>No Thurs Del</t>
    </r>
  </si>
  <si>
    <r>
      <t xml:space="preserve">Great Value Split Top White </t>
    </r>
    <r>
      <rPr>
        <b/>
        <i/>
        <u/>
        <sz val="12"/>
        <rFont val="Calibri"/>
        <family val="2"/>
      </rPr>
      <t>No Thursday Delivery</t>
    </r>
    <r>
      <rPr>
        <sz val="12"/>
        <rFont val="Calibri"/>
        <family val="2"/>
      </rPr>
      <t xml:space="preserve"> </t>
    </r>
  </si>
  <si>
    <t>4.5" 100% Wheat Hams 12pk</t>
  </si>
  <si>
    <t>4.5" Sesame Hams 12pk</t>
  </si>
  <si>
    <t>4" Plain Hams 12pk</t>
  </si>
  <si>
    <t>4.25" Glazed Hams 25pk</t>
  </si>
  <si>
    <r>
      <t xml:space="preserve">BK 4" Sesame Hams 30ct  </t>
    </r>
    <r>
      <rPr>
        <b/>
        <i/>
        <u/>
        <sz val="12"/>
        <rFont val="Calibri"/>
        <family val="2"/>
      </rPr>
      <t>No Friday Delivery</t>
    </r>
  </si>
  <si>
    <r>
      <t xml:space="preserve">BK 5" Sesame Hams 20ct </t>
    </r>
    <r>
      <rPr>
        <b/>
        <i/>
        <u/>
        <sz val="12"/>
        <rFont val="Calibri"/>
        <family val="2"/>
      </rPr>
      <t xml:space="preserve"> No Friday Delivery</t>
    </r>
  </si>
  <si>
    <r>
      <t xml:space="preserve">BK Specialty Buns 18ct </t>
    </r>
    <r>
      <rPr>
        <b/>
        <i/>
        <u/>
        <sz val="12"/>
        <rFont val="Calibri"/>
        <family val="2"/>
      </rPr>
      <t>No Friday Delivery</t>
    </r>
  </si>
  <si>
    <r>
      <t xml:space="preserve">Franz Hot Dog Buns 16pk </t>
    </r>
    <r>
      <rPr>
        <b/>
        <i/>
        <u/>
        <sz val="12"/>
        <rFont val="Calibri"/>
        <family val="2"/>
      </rPr>
      <t>No Friday Delivery</t>
    </r>
  </si>
  <si>
    <t>3.625" Value Hams 12pk</t>
  </si>
  <si>
    <t>4" Gold Hams 12pk</t>
  </si>
  <si>
    <t>Franz Old Fashioned Maple Donuts 6's</t>
  </si>
  <si>
    <t>Franz BBQ Sesame Hamburger Buns 8pk</t>
  </si>
  <si>
    <t>Franz BBQ Potato Hamburger Buns 8pk</t>
  </si>
  <si>
    <t>Pub Buns 6pk</t>
  </si>
  <si>
    <t>Franz Organic Great Hemp Seed Bread</t>
  </si>
  <si>
    <t>0 72220-00840 1</t>
  </si>
  <si>
    <t>Franz Organic The Great Hemp Seed Bread</t>
  </si>
  <si>
    <r>
      <t>0 72220-</t>
    </r>
    <r>
      <rPr>
        <b/>
        <sz val="12"/>
        <rFont val="Calibri"/>
        <family val="2"/>
      </rPr>
      <t>00840</t>
    </r>
    <r>
      <rPr>
        <sz val="12"/>
        <rFont val="Calibri"/>
        <family val="2"/>
      </rPr>
      <t xml:space="preserve"> 1</t>
    </r>
  </si>
  <si>
    <t>Alaska Grains Organic Mega-Grain</t>
  </si>
  <si>
    <t>0 72220-90040 8</t>
  </si>
  <si>
    <t>Alaska Grains Organic Seeds</t>
  </si>
  <si>
    <t>0 72220-90039 2</t>
  </si>
  <si>
    <t>Franz Save the Bee Honey</t>
  </si>
  <si>
    <t>0 72220-00842 5</t>
  </si>
  <si>
    <t>24oz</t>
  </si>
  <si>
    <t>Fruit Pie</t>
  </si>
  <si>
    <t>Franz San juan 9 grain -2pk</t>
  </si>
  <si>
    <t>Save the bee honey wheat -2pk</t>
  </si>
  <si>
    <t>Franz Organic hemp seed-2pk</t>
  </si>
  <si>
    <t>Franz Organic great seed- 2pk</t>
  </si>
  <si>
    <t>Franz 7 grain gluten free -2pk</t>
  </si>
  <si>
    <t>Franz white gluten free -2pk</t>
  </si>
  <si>
    <t>0-7220-00457</t>
  </si>
  <si>
    <t>0-72220-00842</t>
  </si>
  <si>
    <t>0-72220-70236</t>
  </si>
  <si>
    <t>0-72220-00862</t>
  </si>
  <si>
    <t>0-72220-00991</t>
  </si>
  <si>
    <t>0-72220-00994</t>
  </si>
  <si>
    <t>C&amp;J Drive In</t>
  </si>
  <si>
    <t>Fz Big White</t>
  </si>
  <si>
    <t>Fz Big Wheat</t>
  </si>
  <si>
    <t>Ak Grains Rye</t>
  </si>
  <si>
    <t>FZ-00225</t>
  </si>
  <si>
    <t>Fz Original Hoagie</t>
  </si>
  <si>
    <t>FZ-90071</t>
  </si>
  <si>
    <t xml:space="preserve">ROUTE:  </t>
  </si>
  <si>
    <t>4 1/2" plain 12pk</t>
  </si>
  <si>
    <t>Alaska Grains Organic Seed</t>
  </si>
  <si>
    <t>1 72220-90039 7</t>
  </si>
  <si>
    <t>UPC</t>
  </si>
  <si>
    <t xml:space="preserve">AK Grains Rye </t>
  </si>
  <si>
    <t>0 72220-900712</t>
  </si>
  <si>
    <t>AK Grains 12 Grain</t>
  </si>
  <si>
    <t>0 72220-900682</t>
  </si>
  <si>
    <t>Seattle Breads</t>
  </si>
  <si>
    <t>Seattle Sour Old Town</t>
  </si>
  <si>
    <t>Pack Buns</t>
  </si>
  <si>
    <t>Franz Hots 12ct</t>
  </si>
  <si>
    <t>0 72220-00261</t>
  </si>
  <si>
    <t>Frnz X-crisp muffin 6ct</t>
  </si>
  <si>
    <t>0 72220-005165</t>
  </si>
  <si>
    <t>0 72220-005202</t>
  </si>
  <si>
    <t>Frnz sourdough 6ct</t>
  </si>
  <si>
    <t>0 72220-005226</t>
  </si>
  <si>
    <t>Frnz raisin muffin 6ct</t>
  </si>
  <si>
    <t>0 72220-005233</t>
  </si>
  <si>
    <t>Frnz 100% wheat muffin 6ct</t>
  </si>
  <si>
    <t>0 72220-005271</t>
  </si>
  <si>
    <t>NY Plain bagel</t>
  </si>
  <si>
    <t>0 72220-100167</t>
  </si>
  <si>
    <t>NY Onion Bagel</t>
  </si>
  <si>
    <t>0 72220-100174</t>
  </si>
  <si>
    <t>NY BB Bagel</t>
  </si>
  <si>
    <t>0 72220-100181</t>
  </si>
  <si>
    <t>NY Cinn/rais Bagel</t>
  </si>
  <si>
    <t>0 72220-100198</t>
  </si>
  <si>
    <t>Franz Orgainc Breads</t>
  </si>
  <si>
    <t xml:space="preserve">AK grains 10' Flour </t>
  </si>
  <si>
    <t>0 72220-90032</t>
  </si>
  <si>
    <t>AK grains 8' Flour</t>
  </si>
  <si>
    <t>0 72220-90033</t>
  </si>
  <si>
    <t>AK grains 6' Flour</t>
  </si>
  <si>
    <t>0 72220-90034</t>
  </si>
  <si>
    <t>AK grains 6' Corn</t>
  </si>
  <si>
    <t>0 72220-90031</t>
  </si>
  <si>
    <t>Franz Pies</t>
  </si>
  <si>
    <t>Apple</t>
  </si>
  <si>
    <t>0 72220-22058</t>
  </si>
  <si>
    <t>Berry</t>
  </si>
  <si>
    <t>0 72220-22060</t>
  </si>
  <si>
    <t>Cherry</t>
  </si>
  <si>
    <t>0 72220-22059</t>
  </si>
  <si>
    <t>Lemon</t>
  </si>
  <si>
    <t>0 72220-22061</t>
  </si>
  <si>
    <t>Chocolate</t>
  </si>
  <si>
    <t>0 72220-00230</t>
  </si>
  <si>
    <t>Naked White</t>
  </si>
  <si>
    <t>Naked Wheat</t>
  </si>
  <si>
    <t>0 72220-11070 8</t>
  </si>
  <si>
    <t>0 72220-11071 5</t>
  </si>
  <si>
    <t>0 72220-10070 8</t>
  </si>
  <si>
    <t>Franz Hawaiian Hams</t>
  </si>
  <si>
    <t xml:space="preserve">Franz Hawaiian Hots </t>
  </si>
  <si>
    <t>Naked Hams</t>
  </si>
  <si>
    <t>Naked Hots</t>
  </si>
  <si>
    <t>0 72220-00465 6</t>
  </si>
  <si>
    <t>0 72220-00466 3</t>
  </si>
  <si>
    <t>0 72220-11075 3</t>
  </si>
  <si>
    <t>0 72220-11074 6</t>
  </si>
  <si>
    <t>Fz Outdoor Rolls</t>
  </si>
  <si>
    <t>NY Everything  Bagel</t>
  </si>
  <si>
    <t>Franz 4 1/2' plain hamb buns 12ct</t>
  </si>
  <si>
    <t>AK Grains Hots</t>
  </si>
  <si>
    <t>Ak Grains 100% WW Russian River</t>
  </si>
  <si>
    <t>Ak Grains White Susitina</t>
  </si>
  <si>
    <t>Ak Grains Sour Dough</t>
  </si>
  <si>
    <t>Ak Grains Oat Nut</t>
  </si>
  <si>
    <t>0 72220-90067</t>
  </si>
  <si>
    <t>0 72220-90069</t>
  </si>
  <si>
    <t>0 72220-90071</t>
  </si>
  <si>
    <t>0 72220-90074</t>
  </si>
  <si>
    <t>0 72220-90062</t>
  </si>
  <si>
    <t>0 72220-00033</t>
  </si>
  <si>
    <t>0 72220-00032</t>
  </si>
  <si>
    <t>0 72220-00118</t>
  </si>
  <si>
    <t>0 72220-10021</t>
  </si>
  <si>
    <t>0 72220-10162 1</t>
  </si>
  <si>
    <t>0 72220-10156 0</t>
  </si>
  <si>
    <t>0 72220-10152 2</t>
  </si>
  <si>
    <t>0 72220-10151 5</t>
  </si>
  <si>
    <t>AK Grains Hams</t>
  </si>
  <si>
    <t>0 72220-90061</t>
  </si>
  <si>
    <t>FZ Plain eng muffin 10ct</t>
  </si>
  <si>
    <t>0 72220-00275</t>
  </si>
  <si>
    <t>Sandwich bread</t>
  </si>
  <si>
    <t>FRANZ BBQ BUNS</t>
  </si>
  <si>
    <t>FRANZ ROLLS</t>
  </si>
  <si>
    <t>Chatanika Chowline</t>
  </si>
  <si>
    <t>50 ct Variety Pack</t>
  </si>
  <si>
    <t>FL-04404</t>
  </si>
  <si>
    <t>0 72220-00834</t>
  </si>
  <si>
    <t>0 72220-00832</t>
  </si>
  <si>
    <t>0 72220-00831</t>
  </si>
  <si>
    <t>0 72220-10176</t>
  </si>
  <si>
    <t>Franz Organic sprouted gr plain bagel</t>
  </si>
  <si>
    <t>Franz Organic BB chia bagel</t>
  </si>
  <si>
    <t>Franz Organic hemp everything bagel</t>
  </si>
  <si>
    <t>Seattle Classic french sliced Rd Bread</t>
  </si>
  <si>
    <t>Franz Nine gr English Muffin 6ct</t>
  </si>
  <si>
    <t>0 72220-00510 3</t>
  </si>
  <si>
    <t>Great Value Honey Wheat</t>
  </si>
  <si>
    <t/>
  </si>
  <si>
    <t>0-78742-36690-2</t>
  </si>
  <si>
    <t>0 78742-03639</t>
  </si>
  <si>
    <t>0 78742-09728</t>
  </si>
  <si>
    <t>0-78742-22375</t>
  </si>
  <si>
    <t>2lb WW 2pk</t>
  </si>
  <si>
    <t>FRZ GT WHI 2PK</t>
  </si>
  <si>
    <t>CL HOTS8 3PK</t>
  </si>
  <si>
    <t>4.5 SES12 2PK</t>
  </si>
  <si>
    <t>ORG GRSD 2PK</t>
  </si>
  <si>
    <t>ORG MEGA 2PK</t>
  </si>
  <si>
    <t>B.A 4.5 BRIO12</t>
  </si>
  <si>
    <t>KS ROLL 18PK</t>
  </si>
  <si>
    <t>4IN PL12 2PK</t>
  </si>
  <si>
    <t>FRZ ORG EMUFF 10</t>
  </si>
  <si>
    <t>KS ROLL 6PK</t>
  </si>
  <si>
    <t>9 GR 2PK CH</t>
  </si>
  <si>
    <t>GFREE 7GR20OZ 2PK</t>
  </si>
  <si>
    <t>MILTON EMUFFIN 12</t>
  </si>
  <si>
    <t>SVENVARD 30</t>
  </si>
  <si>
    <t>VP OF/CHOC DONUT</t>
  </si>
  <si>
    <t>IK CRAN ORNG BREAD</t>
  </si>
  <si>
    <t>ORG RAISIN BD 2PK</t>
  </si>
  <si>
    <t>0 72220 00862</t>
  </si>
  <si>
    <t>0 72220 70127</t>
  </si>
  <si>
    <t>0 72220 70126</t>
  </si>
  <si>
    <t>0 72220 70129</t>
  </si>
  <si>
    <t>0 72220 70130</t>
  </si>
  <si>
    <t>0 72220 00228</t>
  </si>
  <si>
    <t>0 70821 32570</t>
  </si>
  <si>
    <t>0 72220 70237</t>
  </si>
  <si>
    <t>0 70821 32571</t>
  </si>
  <si>
    <t>0 72220 00275</t>
  </si>
  <si>
    <t>0 72220 00669</t>
  </si>
  <si>
    <t>0 72220 01004</t>
  </si>
  <si>
    <t>6 65419 20526</t>
  </si>
  <si>
    <t>0 71166 80084</t>
  </si>
  <si>
    <t>0 72220 70231</t>
  </si>
  <si>
    <t>7 39455 11115</t>
  </si>
  <si>
    <t>7 39455 11130</t>
  </si>
  <si>
    <t>0 72220 06995</t>
  </si>
  <si>
    <t>0 72220 10185 0</t>
  </si>
  <si>
    <t>SS WATERFRONT SOURDOUGH TWIN PK</t>
  </si>
  <si>
    <t>SS WATERFRONT SOUR TWIN</t>
  </si>
  <si>
    <t>0 72220 10185</t>
  </si>
  <si>
    <t>Franz BBQ Kaiser Hambuger Buns</t>
  </si>
  <si>
    <t>0 72220-00217</t>
  </si>
  <si>
    <t>Franz 16oz 100% Wheat (WIC)</t>
  </si>
  <si>
    <t>ORDER AMT</t>
  </si>
  <si>
    <t xml:space="preserve">         TRAY</t>
  </si>
  <si>
    <t>Seattle Bread Sticks</t>
  </si>
  <si>
    <t>Frnz Org muffin 6ct     (Blue Package)</t>
  </si>
  <si>
    <t>Franz Organic Big Horn 100% Whole Wheat</t>
  </si>
  <si>
    <t>Ak Grains Polar Potato</t>
  </si>
  <si>
    <t>FRANZ NATURAL BREADS</t>
  </si>
  <si>
    <t>Franz Big Horn 100% Whole Wheat</t>
  </si>
  <si>
    <t xml:space="preserve">  0  72220-00453 3</t>
  </si>
  <si>
    <t>0 72220-06995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</si>
</sst>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\-00000\-00000\ 0"/>
    <numFmt numFmtId="166" formatCode="&quot;$&quot;#,##0.00"/>
    <numFmt numFmtId="167" formatCode="_([$$-409]* #,##0.00_);_([$$-409]* \(#,##0.00\);_([$$-409]* &quot;-&quot;?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 Black"/>
      <family val="2"/>
    </font>
    <font>
      <sz val="10"/>
      <name val="MS Sans Serif"/>
      <family val="2"/>
    </font>
    <font>
      <b/>
      <sz val="12"/>
      <name val="Calibri"/>
      <family val="2"/>
    </font>
    <font>
      <sz val="12"/>
      <name val="Calibri"/>
      <family val="2"/>
    </font>
    <font>
      <b/>
      <u/>
      <sz val="12"/>
      <name val="Calibri"/>
      <family val="2"/>
    </font>
    <font>
      <sz val="10"/>
      <name val="Arial"/>
      <family val="2"/>
    </font>
    <font>
      <sz val="10"/>
      <name val="Tahoma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</font>
    <font>
      <i/>
      <sz val="12"/>
      <name val="Calibri"/>
      <family val="2"/>
    </font>
    <font>
      <b/>
      <i/>
      <sz val="11"/>
      <color theme="1"/>
      <name val="Calibri"/>
      <family val="2"/>
      <scheme val="minor"/>
    </font>
    <font>
      <sz val="14"/>
      <name val="Arial"/>
      <family val="2"/>
    </font>
    <font>
      <b/>
      <sz val="10"/>
      <name val="Arial"/>
      <family val="2"/>
    </font>
    <font>
      <b/>
      <sz val="16"/>
      <name val="Bookman Old Style"/>
      <family val="1"/>
    </font>
    <font>
      <b/>
      <sz val="12"/>
      <name val="Bookman Old Style"/>
      <family val="1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b/>
      <sz val="28"/>
      <name val="Bookman Old Style"/>
      <family val="1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2"/>
      <color rgb="FFFFFFFF"/>
      <name val="Arial"/>
      <family val="2"/>
    </font>
    <font>
      <sz val="12"/>
      <color rgb="FF999999"/>
      <name val="Arial"/>
      <family val="2"/>
    </font>
    <font>
      <sz val="11"/>
      <color rgb="FF999999"/>
      <name val="Arial"/>
      <family val="2"/>
    </font>
    <font>
      <i/>
      <sz val="11"/>
      <color theme="1"/>
      <name val="Calibri"/>
      <family val="2"/>
      <scheme val="minor"/>
    </font>
    <font>
      <i/>
      <sz val="16"/>
      <color theme="1"/>
      <name val="Aharoni"/>
      <charset val="177"/>
    </font>
    <font>
      <b/>
      <i/>
      <u/>
      <sz val="12"/>
      <name val="Calibri"/>
      <family val="2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3" fillId="0" borderId="0"/>
    <xf numFmtId="0" fontId="4" fillId="0" borderId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9" fillId="0" borderId="0"/>
    <xf numFmtId="0" fontId="9" fillId="0" borderId="0"/>
  </cellStyleXfs>
  <cellXfs count="866">
    <xf numFmtId="0" fontId="0" fillId="0" borderId="0" xfId="0"/>
    <xf numFmtId="0" fontId="0" fillId="0" borderId="0" xfId="0"/>
    <xf numFmtId="0" fontId="0" fillId="0" borderId="1" xfId="0" applyBorder="1"/>
    <xf numFmtId="0" fontId="0" fillId="2" borderId="0" xfId="0" applyFill="1"/>
    <xf numFmtId="0" fontId="5" fillId="0" borderId="0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5" fillId="0" borderId="0" xfId="2" applyFont="1" applyAlignment="1">
      <alignment vertical="center" wrapText="1"/>
    </xf>
    <xf numFmtId="0" fontId="5" fillId="3" borderId="0" xfId="2" applyFont="1" applyFill="1" applyAlignment="1">
      <alignment horizontal="center" vertical="center"/>
    </xf>
    <xf numFmtId="0" fontId="5" fillId="3" borderId="0" xfId="2" applyFont="1" applyFill="1" applyAlignment="1">
      <alignment vertical="center"/>
    </xf>
    <xf numFmtId="0" fontId="6" fillId="0" borderId="0" xfId="2" applyFont="1" applyBorder="1" applyAlignment="1">
      <alignment horizontal="center" vertical="center"/>
    </xf>
    <xf numFmtId="1" fontId="5" fillId="2" borderId="0" xfId="2" applyNumberFormat="1" applyFont="1" applyFill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1" fontId="5" fillId="2" borderId="1" xfId="2" applyNumberFormat="1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6" fillId="0" borderId="1" xfId="2" quotePrefix="1" applyFont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/>
    </xf>
    <xf numFmtId="0" fontId="5" fillId="2" borderId="0" xfId="2" applyFont="1" applyFill="1" applyAlignment="1">
      <alignment horizontal="center" vertical="center" wrapText="1"/>
    </xf>
    <xf numFmtId="0" fontId="5" fillId="2" borderId="0" xfId="2" applyFont="1" applyFill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vertical="center"/>
    </xf>
    <xf numFmtId="0" fontId="6" fillId="2" borderId="1" xfId="2" quotePrefix="1" applyFont="1" applyFill="1" applyBorder="1" applyAlignment="1">
      <alignment horizontal="left" vertical="center"/>
    </xf>
    <xf numFmtId="0" fontId="5" fillId="2" borderId="2" xfId="2" applyFont="1" applyFill="1" applyBorder="1" applyAlignment="1">
      <alignment horizontal="center" vertical="center"/>
    </xf>
    <xf numFmtId="0" fontId="5" fillId="4" borderId="0" xfId="2" applyFont="1" applyFill="1" applyAlignment="1">
      <alignment horizontal="center" vertical="center"/>
    </xf>
    <xf numFmtId="0" fontId="0" fillId="4" borderId="0" xfId="0" applyFill="1"/>
    <xf numFmtId="0" fontId="5" fillId="4" borderId="0" xfId="2" applyFont="1" applyFill="1" applyBorder="1" applyAlignment="1">
      <alignment horizontal="center" vertical="center"/>
    </xf>
    <xf numFmtId="0" fontId="6" fillId="4" borderId="0" xfId="2" applyFont="1" applyFill="1" applyBorder="1" applyAlignment="1">
      <alignment vertical="center"/>
    </xf>
    <xf numFmtId="0" fontId="6" fillId="4" borderId="0" xfId="2" applyFont="1" applyFill="1" applyBorder="1" applyAlignment="1">
      <alignment horizontal="center" vertical="center"/>
    </xf>
    <xf numFmtId="0" fontId="5" fillId="4" borderId="0" xfId="2" applyNumberFormat="1" applyFont="1" applyFill="1" applyAlignment="1">
      <alignment horizontal="center" vertical="center"/>
    </xf>
    <xf numFmtId="1" fontId="5" fillId="4" borderId="0" xfId="2" applyNumberFormat="1" applyFont="1" applyFill="1" applyAlignment="1">
      <alignment horizontal="center" vertical="center"/>
    </xf>
    <xf numFmtId="0" fontId="5" fillId="4" borderId="0" xfId="2" applyFont="1" applyFill="1" applyAlignment="1">
      <alignment vertical="center"/>
    </xf>
    <xf numFmtId="0" fontId="6" fillId="4" borderId="0" xfId="2" applyFont="1" applyFill="1" applyAlignment="1">
      <alignment vertical="center"/>
    </xf>
    <xf numFmtId="0" fontId="6" fillId="4" borderId="0" xfId="2" applyFont="1" applyFill="1" applyAlignment="1">
      <alignment horizontal="center" vertical="center"/>
    </xf>
    <xf numFmtId="0" fontId="5" fillId="4" borderId="0" xfId="2" applyFont="1" applyFill="1" applyAlignment="1" applyProtection="1">
      <alignment horizontal="center" vertical="center"/>
    </xf>
    <xf numFmtId="0" fontId="6" fillId="4" borderId="0" xfId="2" applyFont="1" applyFill="1" applyAlignment="1" applyProtection="1">
      <alignment vertical="center"/>
    </xf>
    <xf numFmtId="7" fontId="6" fillId="4" borderId="0" xfId="2" applyNumberFormat="1" applyFont="1" applyFill="1" applyAlignment="1" applyProtection="1">
      <alignment horizontal="center" vertical="center"/>
    </xf>
    <xf numFmtId="0" fontId="6" fillId="4" borderId="0" xfId="2" quotePrefix="1" applyFont="1" applyFill="1" applyBorder="1" applyAlignment="1">
      <alignment horizontal="left" vertical="center"/>
    </xf>
    <xf numFmtId="0" fontId="7" fillId="4" borderId="0" xfId="2" applyFont="1" applyFill="1" applyBorder="1" applyAlignment="1">
      <alignment vertical="center"/>
    </xf>
    <xf numFmtId="0" fontId="5" fillId="4" borderId="0" xfId="2" applyFont="1" applyFill="1" applyBorder="1" applyAlignment="1">
      <alignment vertical="center"/>
    </xf>
    <xf numFmtId="0" fontId="6" fillId="4" borderId="0" xfId="2" applyFont="1" applyFill="1" applyAlignment="1" applyProtection="1">
      <alignment horizontal="center" vertical="center"/>
    </xf>
    <xf numFmtId="1" fontId="5" fillId="4" borderId="0" xfId="2" applyNumberFormat="1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left" vertical="center"/>
    </xf>
    <xf numFmtId="1" fontId="0" fillId="0" borderId="0" xfId="0" applyNumberFormat="1"/>
    <xf numFmtId="1" fontId="5" fillId="0" borderId="0" xfId="2" applyNumberFormat="1" applyFont="1" applyBorder="1" applyAlignment="1">
      <alignment horizontal="center" vertical="center"/>
    </xf>
    <xf numFmtId="1" fontId="5" fillId="0" borderId="0" xfId="2" applyNumberFormat="1" applyFont="1" applyAlignment="1">
      <alignment horizontal="center" vertical="center" wrapText="1"/>
    </xf>
    <xf numFmtId="1" fontId="5" fillId="3" borderId="0" xfId="2" applyNumberFormat="1" applyFont="1" applyFill="1" applyAlignment="1">
      <alignment horizontal="center" vertical="center"/>
    </xf>
    <xf numFmtId="1" fontId="5" fillId="0" borderId="0" xfId="2" applyNumberFormat="1" applyFont="1" applyAlignment="1">
      <alignment horizontal="center" vertical="center"/>
    </xf>
    <xf numFmtId="1" fontId="6" fillId="0" borderId="1" xfId="2" applyNumberFormat="1" applyFont="1" applyBorder="1" applyAlignment="1">
      <alignment horizontal="center" vertical="center"/>
    </xf>
    <xf numFmtId="1" fontId="6" fillId="4" borderId="0" xfId="2" applyNumberFormat="1" applyFont="1" applyFill="1" applyBorder="1" applyAlignment="1">
      <alignment horizontal="center" vertical="center"/>
    </xf>
    <xf numFmtId="1" fontId="6" fillId="0" borderId="0" xfId="2" applyNumberFormat="1" applyFont="1" applyBorder="1" applyAlignment="1">
      <alignment horizontal="center" vertical="center"/>
    </xf>
    <xf numFmtId="1" fontId="6" fillId="0" borderId="1" xfId="2" applyNumberFormat="1" applyFont="1" applyFill="1" applyBorder="1" applyAlignment="1">
      <alignment horizontal="center" vertical="center"/>
    </xf>
    <xf numFmtId="1" fontId="6" fillId="4" borderId="0" xfId="2" applyNumberFormat="1" applyFont="1" applyFill="1" applyAlignment="1">
      <alignment horizontal="center" vertical="center"/>
    </xf>
    <xf numFmtId="1" fontId="6" fillId="4" borderId="0" xfId="2" applyNumberFormat="1" applyFont="1" applyFill="1" applyAlignment="1" applyProtection="1">
      <alignment horizontal="center" vertical="center"/>
    </xf>
    <xf numFmtId="1" fontId="0" fillId="4" borderId="0" xfId="0" applyNumberFormat="1" applyFill="1"/>
    <xf numFmtId="1" fontId="6" fillId="2" borderId="1" xfId="2" applyNumberFormat="1" applyFont="1" applyFill="1" applyBorder="1" applyAlignment="1">
      <alignment horizontal="center" vertical="center"/>
    </xf>
    <xf numFmtId="1" fontId="6" fillId="0" borderId="1" xfId="2" quotePrefix="1" applyNumberFormat="1" applyFont="1" applyFill="1" applyBorder="1" applyAlignment="1">
      <alignment horizontal="center" vertical="center"/>
    </xf>
    <xf numFmtId="1" fontId="0" fillId="0" borderId="1" xfId="0" applyNumberFormat="1" applyBorder="1"/>
    <xf numFmtId="0" fontId="2" fillId="0" borderId="0" xfId="0" applyFont="1" applyAlignment="1">
      <alignment horizontal="center"/>
    </xf>
    <xf numFmtId="0" fontId="0" fillId="0" borderId="4" xfId="0" applyBorder="1"/>
    <xf numFmtId="1" fontId="5" fillId="2" borderId="5" xfId="2" applyNumberFormat="1" applyFont="1" applyFill="1" applyBorder="1" applyAlignment="1">
      <alignment horizontal="center" vertical="center"/>
    </xf>
    <xf numFmtId="0" fontId="6" fillId="2" borderId="5" xfId="2" applyFont="1" applyFill="1" applyBorder="1" applyAlignment="1">
      <alignment vertical="center"/>
    </xf>
    <xf numFmtId="0" fontId="6" fillId="0" borderId="5" xfId="2" applyFont="1" applyBorder="1" applyAlignment="1">
      <alignment horizontal="center" vertical="center"/>
    </xf>
    <xf numFmtId="1" fontId="6" fillId="0" borderId="5" xfId="2" applyNumberFormat="1" applyFont="1" applyBorder="1" applyAlignment="1">
      <alignment horizontal="center" vertical="center"/>
    </xf>
    <xf numFmtId="1" fontId="6" fillId="0" borderId="6" xfId="2" applyNumberFormat="1" applyFont="1" applyBorder="1" applyAlignment="1">
      <alignment horizontal="center" vertical="center"/>
    </xf>
    <xf numFmtId="0" fontId="0" fillId="0" borderId="7" xfId="0" applyBorder="1"/>
    <xf numFmtId="1" fontId="6" fillId="0" borderId="8" xfId="2" applyNumberFormat="1" applyFont="1" applyBorder="1" applyAlignment="1">
      <alignment horizontal="center" vertical="center"/>
    </xf>
    <xf numFmtId="0" fontId="0" fillId="0" borderId="9" xfId="0" applyBorder="1"/>
    <xf numFmtId="1" fontId="5" fillId="2" borderId="10" xfId="2" applyNumberFormat="1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vertical="center"/>
    </xf>
    <xf numFmtId="0" fontId="6" fillId="0" borderId="10" xfId="2" applyFont="1" applyBorder="1" applyAlignment="1">
      <alignment horizontal="center" vertical="center"/>
    </xf>
    <xf numFmtId="1" fontId="6" fillId="0" borderId="10" xfId="2" applyNumberFormat="1" applyFont="1" applyBorder="1" applyAlignment="1">
      <alignment horizontal="center" vertical="center"/>
    </xf>
    <xf numFmtId="1" fontId="6" fillId="0" borderId="11" xfId="2" applyNumberFormat="1" applyFont="1" applyBorder="1" applyAlignment="1">
      <alignment horizontal="center" vertical="center"/>
    </xf>
    <xf numFmtId="0" fontId="5" fillId="2" borderId="10" xfId="2" applyFont="1" applyFill="1" applyBorder="1" applyAlignment="1">
      <alignment horizontal="center" vertical="center"/>
    </xf>
    <xf numFmtId="1" fontId="6" fillId="0" borderId="10" xfId="2" applyNumberFormat="1" applyFont="1" applyFill="1" applyBorder="1" applyAlignment="1">
      <alignment horizontal="center" vertical="center"/>
    </xf>
    <xf numFmtId="0" fontId="5" fillId="2" borderId="10" xfId="2" applyNumberFormat="1" applyFont="1" applyFill="1" applyBorder="1" applyAlignment="1">
      <alignment horizontal="center" vertical="center"/>
    </xf>
    <xf numFmtId="0" fontId="6" fillId="0" borderId="10" xfId="2" applyFont="1" applyFill="1" applyBorder="1" applyAlignment="1">
      <alignment horizontal="center" vertical="center"/>
    </xf>
    <xf numFmtId="1" fontId="5" fillId="2" borderId="12" xfId="2" applyNumberFormat="1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vertical="center"/>
    </xf>
    <xf numFmtId="1" fontId="6" fillId="0" borderId="12" xfId="2" applyNumberFormat="1" applyFont="1" applyBorder="1" applyAlignment="1">
      <alignment horizontal="center" vertical="center"/>
    </xf>
    <xf numFmtId="0" fontId="5" fillId="2" borderId="5" xfId="2" applyNumberFormat="1" applyFont="1" applyFill="1" applyBorder="1" applyAlignment="1">
      <alignment horizontal="center" vertical="center"/>
    </xf>
    <xf numFmtId="1" fontId="6" fillId="0" borderId="5" xfId="2" applyNumberFormat="1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/>
    </xf>
    <xf numFmtId="0" fontId="0" fillId="2" borderId="10" xfId="0" applyFill="1" applyBorder="1"/>
    <xf numFmtId="0" fontId="0" fillId="0" borderId="13" xfId="0" applyBorder="1"/>
    <xf numFmtId="1" fontId="5" fillId="2" borderId="14" xfId="2" applyNumberFormat="1" applyFont="1" applyFill="1" applyBorder="1" applyAlignment="1">
      <alignment horizontal="center" vertical="center"/>
    </xf>
    <xf numFmtId="0" fontId="6" fillId="2" borderId="14" xfId="2" applyFont="1" applyFill="1" applyBorder="1" applyAlignment="1">
      <alignment vertical="center"/>
    </xf>
    <xf numFmtId="0" fontId="6" fillId="0" borderId="14" xfId="2" applyFont="1" applyBorder="1" applyAlignment="1">
      <alignment horizontal="center" vertical="center"/>
    </xf>
    <xf numFmtId="1" fontId="6" fillId="0" borderId="14" xfId="2" applyNumberFormat="1" applyFont="1" applyBorder="1" applyAlignment="1">
      <alignment horizontal="center" vertical="center"/>
    </xf>
    <xf numFmtId="1" fontId="6" fillId="0" borderId="15" xfId="2" applyNumberFormat="1" applyFont="1" applyBorder="1" applyAlignment="1">
      <alignment horizontal="center" vertical="center"/>
    </xf>
    <xf numFmtId="1" fontId="6" fillId="0" borderId="6" xfId="2" applyNumberFormat="1" applyFont="1" applyFill="1" applyBorder="1" applyAlignment="1">
      <alignment horizontal="center" vertical="center"/>
    </xf>
    <xf numFmtId="1" fontId="6" fillId="0" borderId="8" xfId="2" applyNumberFormat="1" applyFont="1" applyFill="1" applyBorder="1" applyAlignment="1">
      <alignment horizontal="center" vertical="center"/>
    </xf>
    <xf numFmtId="1" fontId="6" fillId="0" borderId="11" xfId="2" applyNumberFormat="1" applyFont="1" applyFill="1" applyBorder="1" applyAlignment="1">
      <alignment horizontal="center" vertical="center"/>
    </xf>
    <xf numFmtId="0" fontId="6" fillId="2" borderId="10" xfId="2" quotePrefix="1" applyFont="1" applyFill="1" applyBorder="1" applyAlignment="1">
      <alignment horizontal="left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left" vertical="center"/>
    </xf>
    <xf numFmtId="1" fontId="6" fillId="2" borderId="8" xfId="2" applyNumberFormat="1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1" fontId="6" fillId="2" borderId="10" xfId="2" applyNumberFormat="1" applyFont="1" applyFill="1" applyBorder="1" applyAlignment="1">
      <alignment horizontal="center" vertical="center"/>
    </xf>
    <xf numFmtId="1" fontId="6" fillId="2" borderId="11" xfId="2" applyNumberFormat="1" applyFont="1" applyFill="1" applyBorder="1" applyAlignment="1">
      <alignment horizontal="center" vertical="center"/>
    </xf>
    <xf numFmtId="0" fontId="6" fillId="0" borderId="5" xfId="2" quotePrefix="1" applyFont="1" applyBorder="1" applyAlignment="1">
      <alignment horizontal="center" vertical="center"/>
    </xf>
    <xf numFmtId="0" fontId="5" fillId="2" borderId="5" xfId="2" quotePrefix="1" applyNumberFormat="1" applyFont="1" applyFill="1" applyBorder="1" applyAlignment="1">
      <alignment horizontal="center" vertical="center"/>
    </xf>
    <xf numFmtId="1" fontId="6" fillId="0" borderId="8" xfId="2" quotePrefix="1" applyNumberFormat="1" applyFont="1" applyFill="1" applyBorder="1" applyAlignment="1">
      <alignment horizontal="center" vertical="center"/>
    </xf>
    <xf numFmtId="1" fontId="6" fillId="0" borderId="11" xfId="2" quotePrefix="1" applyNumberFormat="1" applyFont="1" applyFill="1" applyBorder="1" applyAlignment="1">
      <alignment horizontal="center" vertical="center"/>
    </xf>
    <xf numFmtId="0" fontId="5" fillId="2" borderId="14" xfId="2" quotePrefix="1" applyFont="1" applyFill="1" applyBorder="1" applyAlignment="1">
      <alignment horizontal="center" vertical="center"/>
    </xf>
    <xf numFmtId="1" fontId="6" fillId="0" borderId="14" xfId="2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6" xfId="0" applyBorder="1"/>
    <xf numFmtId="1" fontId="5" fillId="2" borderId="17" xfId="2" applyNumberFormat="1" applyFont="1" applyFill="1" applyBorder="1" applyAlignment="1">
      <alignment horizontal="center" vertical="center"/>
    </xf>
    <xf numFmtId="0" fontId="6" fillId="2" borderId="17" xfId="2" applyFont="1" applyFill="1" applyBorder="1" applyAlignment="1">
      <alignment vertical="center"/>
    </xf>
    <xf numFmtId="0" fontId="6" fillId="0" borderId="17" xfId="2" applyFont="1" applyBorder="1" applyAlignment="1">
      <alignment horizontal="center" vertical="center"/>
    </xf>
    <xf numFmtId="1" fontId="6" fillId="0" borderId="17" xfId="2" applyNumberFormat="1" applyFont="1" applyBorder="1" applyAlignment="1">
      <alignment horizontal="center" vertical="center"/>
    </xf>
    <xf numFmtId="1" fontId="6" fillId="0" borderId="18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vertical="center"/>
    </xf>
    <xf numFmtId="0" fontId="6" fillId="0" borderId="10" xfId="2" applyFont="1" applyBorder="1" applyAlignment="1">
      <alignment vertical="center"/>
    </xf>
    <xf numFmtId="1" fontId="5" fillId="0" borderId="1" xfId="2" applyNumberFormat="1" applyFont="1" applyFill="1" applyBorder="1" applyAlignment="1">
      <alignment horizontal="center" vertical="center"/>
    </xf>
    <xf numFmtId="0" fontId="6" fillId="0" borderId="1" xfId="2" quotePrefix="1" applyFont="1" applyFill="1" applyBorder="1" applyAlignment="1">
      <alignment horizontal="left" vertical="center"/>
    </xf>
    <xf numFmtId="164" fontId="6" fillId="0" borderId="1" xfId="2" applyNumberFormat="1" applyFont="1" applyFill="1" applyBorder="1" applyAlignment="1">
      <alignment horizontal="center" vertical="center"/>
    </xf>
    <xf numFmtId="1" fontId="5" fillId="0" borderId="10" xfId="2" applyNumberFormat="1" applyFont="1" applyFill="1" applyBorder="1" applyAlignment="1">
      <alignment horizontal="center" vertical="center"/>
    </xf>
    <xf numFmtId="0" fontId="6" fillId="0" borderId="10" xfId="2" quotePrefix="1" applyFont="1" applyFill="1" applyBorder="1" applyAlignment="1">
      <alignment horizontal="left" vertical="center"/>
    </xf>
    <xf numFmtId="164" fontId="6" fillId="0" borderId="10" xfId="2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1" fontId="6" fillId="0" borderId="0" xfId="2" applyNumberFormat="1" applyFont="1" applyFill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1" fontId="5" fillId="0" borderId="5" xfId="2" applyNumberFormat="1" applyFont="1" applyFill="1" applyBorder="1" applyAlignment="1">
      <alignment horizontal="center" vertical="center"/>
    </xf>
    <xf numFmtId="0" fontId="6" fillId="0" borderId="5" xfId="2" applyFont="1" applyBorder="1" applyAlignment="1">
      <alignment vertical="center"/>
    </xf>
    <xf numFmtId="164" fontId="6" fillId="0" borderId="5" xfId="2" applyNumberFormat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vertical="center"/>
    </xf>
    <xf numFmtId="0" fontId="6" fillId="0" borderId="10" xfId="2" applyFont="1" applyFill="1" applyBorder="1" applyAlignment="1">
      <alignment vertical="center"/>
    </xf>
    <xf numFmtId="1" fontId="5" fillId="3" borderId="0" xfId="2" applyNumberFormat="1" applyFont="1" applyFill="1" applyBorder="1" applyAlignment="1">
      <alignment horizontal="center" vertical="center"/>
    </xf>
    <xf numFmtId="0" fontId="6" fillId="3" borderId="0" xfId="2" applyFont="1" applyFill="1" applyBorder="1" applyAlignment="1">
      <alignment vertical="center"/>
    </xf>
    <xf numFmtId="0" fontId="6" fillId="3" borderId="0" xfId="2" applyFont="1" applyFill="1" applyBorder="1" applyAlignment="1">
      <alignment horizontal="center" vertical="center"/>
    </xf>
    <xf numFmtId="1" fontId="6" fillId="3" borderId="0" xfId="2" applyNumberFormat="1" applyFont="1" applyFill="1" applyBorder="1" applyAlignment="1">
      <alignment horizontal="center" vertical="center"/>
    </xf>
    <xf numFmtId="0" fontId="5" fillId="2" borderId="19" xfId="2" applyFont="1" applyFill="1" applyBorder="1" applyAlignment="1">
      <alignment horizontal="center" vertical="center"/>
    </xf>
    <xf numFmtId="0" fontId="0" fillId="0" borderId="20" xfId="0" applyBorder="1"/>
    <xf numFmtId="0" fontId="6" fillId="0" borderId="12" xfId="2" applyFont="1" applyBorder="1" applyAlignment="1">
      <alignment horizontal="center" vertical="center"/>
    </xf>
    <xf numFmtId="1" fontId="6" fillId="0" borderId="21" xfId="2" applyNumberFormat="1" applyFont="1" applyBorder="1" applyAlignment="1">
      <alignment horizontal="center" vertical="center"/>
    </xf>
    <xf numFmtId="0" fontId="5" fillId="2" borderId="17" xfId="2" applyFont="1" applyFill="1" applyBorder="1" applyAlignment="1">
      <alignment horizontal="center" vertical="center"/>
    </xf>
    <xf numFmtId="0" fontId="6" fillId="2" borderId="17" xfId="2" quotePrefix="1" applyFont="1" applyFill="1" applyBorder="1" applyAlignment="1">
      <alignment horizontal="left" vertical="center"/>
    </xf>
    <xf numFmtId="0" fontId="0" fillId="0" borderId="22" xfId="0" applyBorder="1"/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5" fillId="5" borderId="19" xfId="2" applyFont="1" applyFill="1" applyBorder="1" applyAlignment="1">
      <alignment horizontal="center" vertical="center"/>
    </xf>
    <xf numFmtId="1" fontId="5" fillId="0" borderId="0" xfId="2" applyNumberFormat="1" applyFont="1" applyFill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6" fillId="0" borderId="0" xfId="2" quotePrefix="1" applyFont="1" applyFill="1" applyBorder="1" applyAlignment="1">
      <alignment horizontal="left" vertical="center"/>
    </xf>
    <xf numFmtId="0" fontId="6" fillId="0" borderId="0" xfId="2" applyFont="1" applyFill="1" applyAlignment="1">
      <alignment vertical="center"/>
    </xf>
    <xf numFmtId="0" fontId="6" fillId="0" borderId="0" xfId="2" applyFont="1" applyFill="1" applyAlignment="1">
      <alignment horizontal="center" vertical="center"/>
    </xf>
    <xf numFmtId="164" fontId="6" fillId="0" borderId="0" xfId="2" applyNumberFormat="1" applyFont="1" applyFill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Border="1" applyAlignment="1">
      <alignment vertical="center"/>
    </xf>
    <xf numFmtId="1" fontId="5" fillId="0" borderId="0" xfId="2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Alignment="1">
      <alignment horizontal="center" vertical="center"/>
    </xf>
    <xf numFmtId="0" fontId="2" fillId="0" borderId="0" xfId="0" applyFont="1"/>
    <xf numFmtId="0" fontId="0" fillId="0" borderId="23" xfId="0" applyBorder="1"/>
    <xf numFmtId="0" fontId="6" fillId="4" borderId="23" xfId="2" applyFont="1" applyFill="1" applyBorder="1" applyAlignment="1">
      <alignment horizontal="center" vertical="center"/>
    </xf>
    <xf numFmtId="1" fontId="6" fillId="4" borderId="23" xfId="2" applyNumberFormat="1" applyFont="1" applyFill="1" applyBorder="1" applyAlignment="1">
      <alignment horizontal="center" vertical="center"/>
    </xf>
    <xf numFmtId="0" fontId="6" fillId="0" borderId="17" xfId="2" applyFont="1" applyFill="1" applyBorder="1" applyAlignment="1">
      <alignment horizontal="center" vertical="center"/>
    </xf>
    <xf numFmtId="1" fontId="6" fillId="0" borderId="17" xfId="2" applyNumberFormat="1" applyFont="1" applyFill="1" applyBorder="1" applyAlignment="1">
      <alignment horizontal="center" vertical="center"/>
    </xf>
    <xf numFmtId="0" fontId="0" fillId="0" borderId="24" xfId="0" applyBorder="1"/>
    <xf numFmtId="1" fontId="5" fillId="2" borderId="25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/>
    <xf numFmtId="0" fontId="0" fillId="2" borderId="5" xfId="0" applyFill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31" xfId="0" applyBorder="1"/>
    <xf numFmtId="0" fontId="0" fillId="0" borderId="14" xfId="0" applyBorder="1"/>
    <xf numFmtId="0" fontId="0" fillId="0" borderId="5" xfId="0" applyBorder="1"/>
    <xf numFmtId="0" fontId="0" fillId="0" borderId="10" xfId="0" applyBorder="1"/>
    <xf numFmtId="0" fontId="2" fillId="2" borderId="0" xfId="0" applyFont="1" applyFill="1" applyBorder="1" applyAlignment="1">
      <alignment horizontal="center"/>
    </xf>
    <xf numFmtId="1" fontId="0" fillId="0" borderId="0" xfId="0" applyNumberFormat="1" applyBorder="1"/>
    <xf numFmtId="0" fontId="5" fillId="2" borderId="0" xfId="2" applyNumberFormat="1" applyFont="1" applyFill="1" applyAlignment="1">
      <alignment horizontal="center" vertical="center"/>
    </xf>
    <xf numFmtId="0" fontId="0" fillId="4" borderId="25" xfId="0" applyFill="1" applyBorder="1"/>
    <xf numFmtId="1" fontId="0" fillId="4" borderId="25" xfId="0" applyNumberFormat="1" applyFill="1" applyBorder="1"/>
    <xf numFmtId="0" fontId="10" fillId="2" borderId="3" xfId="0" applyFont="1" applyFill="1" applyBorder="1" applyAlignment="1">
      <alignment horizontal="center"/>
    </xf>
    <xf numFmtId="0" fontId="0" fillId="0" borderId="29" xfId="0" applyBorder="1"/>
    <xf numFmtId="1" fontId="0" fillId="0" borderId="36" xfId="0" applyNumberFormat="1" applyBorder="1"/>
    <xf numFmtId="0" fontId="13" fillId="0" borderId="5" xfId="0" applyFont="1" applyBorder="1" applyAlignment="1">
      <alignment horizontal="center"/>
    </xf>
    <xf numFmtId="0" fontId="12" fillId="0" borderId="5" xfId="0" applyFont="1" applyBorder="1"/>
    <xf numFmtId="0" fontId="12" fillId="0" borderId="5" xfId="0" applyFont="1" applyBorder="1" applyAlignment="1">
      <alignment horizontal="center"/>
    </xf>
    <xf numFmtId="1" fontId="14" fillId="0" borderId="0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vertical="center"/>
    </xf>
    <xf numFmtId="0" fontId="15" fillId="0" borderId="0" xfId="2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5" fillId="0" borderId="10" xfId="2" applyFont="1" applyBorder="1" applyAlignment="1">
      <alignment horizontal="center" vertical="center"/>
    </xf>
    <xf numFmtId="0" fontId="12" fillId="0" borderId="10" xfId="0" applyFont="1" applyBorder="1"/>
    <xf numFmtId="0" fontId="2" fillId="0" borderId="0" xfId="0" applyFont="1" applyAlignment="1">
      <alignment horizontal="center"/>
    </xf>
    <xf numFmtId="0" fontId="5" fillId="0" borderId="0" xfId="2" applyFont="1" applyAlignment="1">
      <alignment horizontal="center" vertical="center" wrapText="1"/>
    </xf>
    <xf numFmtId="0" fontId="6" fillId="0" borderId="36" xfId="2" applyFont="1" applyFill="1" applyBorder="1" applyAlignment="1">
      <alignment horizontal="center" vertical="center"/>
    </xf>
    <xf numFmtId="1" fontId="5" fillId="2" borderId="0" xfId="2" applyNumberFormat="1" applyFont="1" applyFill="1" applyBorder="1" applyAlignment="1">
      <alignment horizontal="center" vertical="center"/>
    </xf>
    <xf numFmtId="1" fontId="6" fillId="0" borderId="0" xfId="2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0" fillId="0" borderId="0" xfId="0" applyFill="1"/>
    <xf numFmtId="0" fontId="2" fillId="0" borderId="29" xfId="0" applyFont="1" applyBorder="1"/>
    <xf numFmtId="0" fontId="2" fillId="0" borderId="36" xfId="0" applyFont="1" applyBorder="1"/>
    <xf numFmtId="0" fontId="2" fillId="0" borderId="30" xfId="0" applyFont="1" applyBorder="1" applyAlignment="1">
      <alignment horizontal="center"/>
    </xf>
    <xf numFmtId="0" fontId="0" fillId="0" borderId="36" xfId="0" applyBorder="1"/>
    <xf numFmtId="0" fontId="0" fillId="0" borderId="30" xfId="0" applyBorder="1"/>
    <xf numFmtId="0" fontId="16" fillId="0" borderId="26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6" fillId="0" borderId="7" xfId="2" applyFont="1" applyBorder="1" applyAlignment="1">
      <alignment vertical="center"/>
    </xf>
    <xf numFmtId="0" fontId="6" fillId="0" borderId="9" xfId="2" applyFont="1" applyBorder="1" applyAlignment="1">
      <alignment vertical="center"/>
    </xf>
    <xf numFmtId="0" fontId="5" fillId="6" borderId="19" xfId="2" applyFont="1" applyFill="1" applyBorder="1" applyAlignment="1">
      <alignment horizontal="center" vertical="center"/>
    </xf>
    <xf numFmtId="0" fontId="6" fillId="0" borderId="0" xfId="2" quotePrefix="1" applyFont="1" applyBorder="1" applyAlignment="1">
      <alignment horizontal="center" vertical="center"/>
    </xf>
    <xf numFmtId="0" fontId="6" fillId="0" borderId="5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2" fillId="0" borderId="10" xfId="0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5" fillId="0" borderId="5" xfId="2" applyFont="1" applyBorder="1" applyAlignment="1">
      <alignment horizontal="center" vertical="center"/>
    </xf>
    <xf numFmtId="0" fontId="5" fillId="3" borderId="0" xfId="2" applyFont="1" applyFill="1" applyBorder="1" applyAlignment="1">
      <alignment horizontal="center" vertical="center"/>
    </xf>
    <xf numFmtId="0" fontId="6" fillId="3" borderId="0" xfId="2" applyFont="1" applyFill="1" applyAlignment="1">
      <alignment vertical="center"/>
    </xf>
    <xf numFmtId="0" fontId="6" fillId="3" borderId="0" xfId="2" applyFont="1" applyFill="1" applyAlignment="1">
      <alignment horizontal="center" vertical="center"/>
    </xf>
    <xf numFmtId="164" fontId="6" fillId="3" borderId="0" xfId="2" applyNumberFormat="1" applyFont="1" applyFill="1" applyAlignment="1">
      <alignment horizontal="center" vertical="center"/>
    </xf>
    <xf numFmtId="0" fontId="17" fillId="0" borderId="0" xfId="6" applyFont="1" applyAlignment="1" applyProtection="1">
      <alignment vertical="top" wrapText="1"/>
      <protection locked="0"/>
    </xf>
    <xf numFmtId="14" fontId="17" fillId="0" borderId="0" xfId="6" applyNumberFormat="1" applyFont="1" applyAlignment="1">
      <alignment horizontal="center"/>
    </xf>
    <xf numFmtId="0" fontId="18" fillId="0" borderId="0" xfId="6" applyFont="1" applyAlignment="1">
      <alignment horizontal="center"/>
    </xf>
    <xf numFmtId="0" fontId="8" fillId="0" borderId="0" xfId="6"/>
    <xf numFmtId="0" fontId="19" fillId="0" borderId="42" xfId="6" applyFont="1" applyBorder="1" applyAlignment="1" applyProtection="1">
      <alignment vertical="center" wrapText="1"/>
      <protection locked="0"/>
    </xf>
    <xf numFmtId="0" fontId="20" fillId="0" borderId="0" xfId="6" applyFont="1" applyBorder="1" applyAlignment="1" applyProtection="1">
      <alignment horizontal="center" vertical="center" wrapText="1"/>
      <protection locked="0"/>
    </xf>
    <xf numFmtId="0" fontId="8" fillId="0" borderId="0" xfId="6" applyAlignment="1">
      <alignment horizontal="center"/>
    </xf>
    <xf numFmtId="0" fontId="21" fillId="0" borderId="4" xfId="6" applyFont="1" applyBorder="1" applyAlignment="1">
      <alignment horizontal="center"/>
    </xf>
    <xf numFmtId="0" fontId="21" fillId="0" borderId="5" xfId="6" applyFont="1" applyBorder="1" applyAlignment="1">
      <alignment horizontal="center"/>
    </xf>
    <xf numFmtId="0" fontId="21" fillId="0" borderId="40" xfId="6" applyFont="1" applyBorder="1" applyAlignment="1">
      <alignment horizontal="center"/>
    </xf>
    <xf numFmtId="0" fontId="21" fillId="0" borderId="6" xfId="6" applyFont="1" applyBorder="1" applyAlignment="1">
      <alignment horizontal="center"/>
    </xf>
    <xf numFmtId="0" fontId="8" fillId="0" borderId="7" xfId="6" applyBorder="1"/>
    <xf numFmtId="0" fontId="8" fillId="0" borderId="1" xfId="6" applyBorder="1" applyAlignment="1">
      <alignment horizontal="center"/>
    </xf>
    <xf numFmtId="0" fontId="8" fillId="0" borderId="41" xfId="6" applyBorder="1" applyAlignment="1">
      <alignment horizontal="center"/>
    </xf>
    <xf numFmtId="0" fontId="22" fillId="0" borderId="8" xfId="6" applyFont="1" applyBorder="1" applyAlignment="1">
      <alignment horizontal="center"/>
    </xf>
    <xf numFmtId="0" fontId="21" fillId="0" borderId="7" xfId="6" applyFont="1" applyBorder="1"/>
    <xf numFmtId="0" fontId="21" fillId="0" borderId="1" xfId="6" applyFont="1" applyBorder="1" applyAlignment="1">
      <alignment horizontal="center"/>
    </xf>
    <xf numFmtId="0" fontId="21" fillId="0" borderId="41" xfId="6" applyFont="1" applyBorder="1" applyAlignment="1">
      <alignment horizontal="center"/>
    </xf>
    <xf numFmtId="0" fontId="21" fillId="0" borderId="8" xfId="6" applyFont="1" applyBorder="1" applyAlignment="1">
      <alignment horizontal="center"/>
    </xf>
    <xf numFmtId="0" fontId="21" fillId="0" borderId="7" xfId="6" applyFont="1" applyFill="1" applyBorder="1"/>
    <xf numFmtId="0" fontId="21" fillId="0" borderId="1" xfId="6" applyFont="1" applyFill="1" applyBorder="1" applyAlignment="1">
      <alignment horizontal="center"/>
    </xf>
    <xf numFmtId="0" fontId="21" fillId="0" borderId="41" xfId="6" applyFont="1" applyFill="1" applyBorder="1" applyAlignment="1">
      <alignment horizontal="center"/>
    </xf>
    <xf numFmtId="0" fontId="21" fillId="0" borderId="8" xfId="6" applyFont="1" applyFill="1" applyBorder="1" applyAlignment="1">
      <alignment horizontal="center"/>
    </xf>
    <xf numFmtId="0" fontId="21" fillId="0" borderId="43" xfId="6" applyFont="1" applyFill="1" applyBorder="1"/>
    <xf numFmtId="0" fontId="21" fillId="0" borderId="30" xfId="6" applyFont="1" applyFill="1" applyBorder="1" applyAlignment="1">
      <alignment horizontal="center"/>
    </xf>
    <xf numFmtId="0" fontId="21" fillId="0" borderId="44" xfId="6" applyFont="1" applyFill="1" applyBorder="1" applyAlignment="1">
      <alignment horizontal="center"/>
    </xf>
    <xf numFmtId="0" fontId="21" fillId="0" borderId="9" xfId="6" applyFont="1" applyFill="1" applyBorder="1"/>
    <xf numFmtId="0" fontId="21" fillId="0" borderId="10" xfId="6" applyFont="1" applyFill="1" applyBorder="1" applyAlignment="1">
      <alignment horizontal="center"/>
    </xf>
    <xf numFmtId="0" fontId="21" fillId="0" borderId="45" xfId="6" applyFont="1" applyFill="1" applyBorder="1" applyAlignment="1">
      <alignment horizontal="center"/>
    </xf>
    <xf numFmtId="0" fontId="21" fillId="0" borderId="11" xfId="6" applyFont="1" applyFill="1" applyBorder="1" applyAlignment="1">
      <alignment horizontal="center"/>
    </xf>
    <xf numFmtId="0" fontId="6" fillId="2" borderId="32" xfId="2" applyFont="1" applyFill="1" applyBorder="1" applyAlignment="1">
      <alignment vertical="center"/>
    </xf>
    <xf numFmtId="1" fontId="0" fillId="0" borderId="32" xfId="0" applyNumberFormat="1" applyBorder="1"/>
    <xf numFmtId="1" fontId="12" fillId="0" borderId="46" xfId="0" applyNumberFormat="1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14" fontId="20" fillId="0" borderId="42" xfId="6" applyNumberFormat="1" applyFont="1" applyBorder="1" applyAlignment="1" applyProtection="1">
      <alignment horizontal="center" vertical="center" wrapText="1"/>
      <protection locked="0"/>
    </xf>
    <xf numFmtId="0" fontId="5" fillId="2" borderId="17" xfId="2" applyNumberFormat="1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1" fontId="5" fillId="0" borderId="17" xfId="2" applyNumberFormat="1" applyFont="1" applyFill="1" applyBorder="1" applyAlignment="1">
      <alignment horizontal="center" vertical="center"/>
    </xf>
    <xf numFmtId="0" fontId="6" fillId="0" borderId="17" xfId="2" applyFont="1" applyBorder="1" applyAlignment="1">
      <alignment vertical="center"/>
    </xf>
    <xf numFmtId="1" fontId="6" fillId="0" borderId="18" xfId="2" applyNumberFormat="1" applyFont="1" applyFill="1" applyBorder="1" applyAlignment="1">
      <alignment horizontal="center" vertical="center"/>
    </xf>
    <xf numFmtId="1" fontId="5" fillId="0" borderId="45" xfId="2" applyNumberFormat="1" applyFont="1" applyFill="1" applyBorder="1" applyAlignment="1">
      <alignment horizontal="center" vertical="center"/>
    </xf>
    <xf numFmtId="0" fontId="6" fillId="0" borderId="22" xfId="2" applyFont="1" applyFill="1" applyBorder="1" applyAlignment="1">
      <alignment horizontal="center" vertical="center"/>
    </xf>
    <xf numFmtId="0" fontId="5" fillId="0" borderId="10" xfId="2" applyNumberFormat="1" applyFont="1" applyFill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0" fillId="0" borderId="0" xfId="0" applyFill="1" applyBorder="1"/>
    <xf numFmtId="0" fontId="23" fillId="0" borderId="0" xfId="0" applyFont="1"/>
    <xf numFmtId="0" fontId="24" fillId="0" borderId="0" xfId="0" applyFont="1"/>
    <xf numFmtId="10" fontId="24" fillId="0" borderId="0" xfId="0" applyNumberFormat="1" applyFont="1"/>
    <xf numFmtId="0" fontId="6" fillId="0" borderId="17" xfId="2" applyFont="1" applyFill="1" applyBorder="1" applyAlignment="1">
      <alignment vertical="center"/>
    </xf>
    <xf numFmtId="1" fontId="5" fillId="0" borderId="12" xfId="2" applyNumberFormat="1" applyFont="1" applyFill="1" applyBorder="1" applyAlignment="1">
      <alignment horizontal="center" vertical="center"/>
    </xf>
    <xf numFmtId="0" fontId="5" fillId="3" borderId="0" xfId="2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6" fillId="0" borderId="4" xfId="2" applyFont="1" applyBorder="1" applyAlignment="1">
      <alignment vertical="center"/>
    </xf>
    <xf numFmtId="0" fontId="21" fillId="0" borderId="16" xfId="6" applyFont="1" applyFill="1" applyBorder="1"/>
    <xf numFmtId="0" fontId="21" fillId="0" borderId="17" xfId="6" applyFont="1" applyFill="1" applyBorder="1" applyAlignment="1">
      <alignment horizontal="center"/>
    </xf>
    <xf numFmtId="0" fontId="21" fillId="0" borderId="47" xfId="6" applyFont="1" applyFill="1" applyBorder="1" applyAlignment="1">
      <alignment horizontal="center"/>
    </xf>
    <xf numFmtId="0" fontId="21" fillId="0" borderId="18" xfId="6" applyFont="1" applyFill="1" applyBorder="1" applyAlignment="1">
      <alignment horizontal="center"/>
    </xf>
    <xf numFmtId="0" fontId="0" fillId="0" borderId="12" xfId="0" applyBorder="1"/>
    <xf numFmtId="0" fontId="5" fillId="4" borderId="0" xfId="2" applyFont="1" applyFill="1" applyBorder="1" applyAlignment="1" applyProtection="1">
      <alignment horizontal="center" vertical="center"/>
    </xf>
    <xf numFmtId="0" fontId="6" fillId="4" borderId="0" xfId="2" applyFont="1" applyFill="1" applyBorder="1" applyAlignment="1" applyProtection="1">
      <alignment vertical="center"/>
    </xf>
    <xf numFmtId="7" fontId="6" fillId="4" borderId="0" xfId="2" applyNumberFormat="1" applyFont="1" applyFill="1" applyBorder="1" applyAlignment="1" applyProtection="1">
      <alignment horizontal="center" vertical="center"/>
    </xf>
    <xf numFmtId="1" fontId="6" fillId="4" borderId="0" xfId="2" applyNumberFormat="1" applyFont="1" applyFill="1" applyBorder="1" applyAlignment="1" applyProtection="1">
      <alignment horizontal="center" vertical="center"/>
    </xf>
    <xf numFmtId="0" fontId="10" fillId="2" borderId="32" xfId="0" applyFont="1" applyFill="1" applyBorder="1" applyAlignment="1">
      <alignment horizontal="center"/>
    </xf>
    <xf numFmtId="0" fontId="0" fillId="0" borderId="43" xfId="0" applyBorder="1"/>
    <xf numFmtId="0" fontId="0" fillId="0" borderId="42" xfId="0" applyBorder="1"/>
    <xf numFmtId="0" fontId="6" fillId="4" borderId="42" xfId="2" applyFont="1" applyFill="1" applyBorder="1" applyAlignment="1">
      <alignment vertical="center"/>
    </xf>
    <xf numFmtId="0" fontId="6" fillId="0" borderId="12" xfId="2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0" fillId="0" borderId="9" xfId="0" applyFont="1" applyBorder="1"/>
    <xf numFmtId="0" fontId="0" fillId="0" borderId="10" xfId="0" applyFont="1" applyBorder="1"/>
    <xf numFmtId="0" fontId="0" fillId="0" borderId="17" xfId="0" applyBorder="1"/>
    <xf numFmtId="0" fontId="0" fillId="0" borderId="10" xfId="0" applyFill="1" applyBorder="1"/>
    <xf numFmtId="0" fontId="5" fillId="0" borderId="10" xfId="2" applyFont="1" applyFill="1" applyBorder="1" applyAlignment="1">
      <alignment horizontal="center" vertical="center"/>
    </xf>
    <xf numFmtId="0" fontId="2" fillId="0" borderId="0" xfId="0" applyFont="1" applyFill="1"/>
    <xf numFmtId="0" fontId="0" fillId="0" borderId="34" xfId="0" applyFill="1" applyBorder="1"/>
    <xf numFmtId="0" fontId="5" fillId="3" borderId="0" xfId="2" quotePrefix="1" applyFont="1" applyFill="1" applyBorder="1" applyAlignment="1">
      <alignment horizontal="center" vertical="center"/>
    </xf>
    <xf numFmtId="0" fontId="25" fillId="0" borderId="9" xfId="2" applyFont="1" applyBorder="1" applyAlignment="1">
      <alignment vertical="center"/>
    </xf>
    <xf numFmtId="1" fontId="12" fillId="0" borderId="1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2" applyFont="1" applyAlignment="1">
      <alignment horizontal="center" vertical="center" wrapText="1"/>
    </xf>
    <xf numFmtId="1" fontId="6" fillId="0" borderId="38" xfId="2" applyNumberFormat="1" applyFont="1" applyBorder="1" applyAlignment="1">
      <alignment horizontal="center" vertical="center"/>
    </xf>
    <xf numFmtId="0" fontId="5" fillId="0" borderId="5" xfId="2" applyNumberFormat="1" applyFont="1" applyFill="1" applyBorder="1" applyAlignment="1">
      <alignment horizontal="center" vertical="center"/>
    </xf>
    <xf numFmtId="1" fontId="5" fillId="0" borderId="41" xfId="2" applyNumberFormat="1" applyFont="1" applyFill="1" applyBorder="1" applyAlignment="1">
      <alignment horizontal="center" vertical="center"/>
    </xf>
    <xf numFmtId="0" fontId="6" fillId="0" borderId="12" xfId="2" applyFont="1" applyFill="1" applyBorder="1" applyAlignment="1">
      <alignment vertical="center"/>
    </xf>
    <xf numFmtId="0" fontId="6" fillId="0" borderId="1" xfId="2" quotePrefix="1" applyFont="1" applyFill="1" applyBorder="1" applyAlignment="1">
      <alignment horizontal="center" vertical="center"/>
    </xf>
    <xf numFmtId="0" fontId="0" fillId="0" borderId="37" xfId="0" applyBorder="1"/>
    <xf numFmtId="0" fontId="0" fillId="0" borderId="22" xfId="0" applyFill="1" applyBorder="1"/>
    <xf numFmtId="0" fontId="0" fillId="0" borderId="52" xfId="0" applyBorder="1"/>
    <xf numFmtId="0" fontId="0" fillId="0" borderId="5" xfId="0" applyFill="1" applyBorder="1"/>
    <xf numFmtId="0" fontId="0" fillId="0" borderId="53" xfId="0" applyFill="1" applyBorder="1"/>
    <xf numFmtId="0" fontId="0" fillId="0" borderId="39" xfId="0" applyFill="1" applyBorder="1"/>
    <xf numFmtId="0" fontId="0" fillId="0" borderId="54" xfId="0" applyFill="1" applyBorder="1"/>
    <xf numFmtId="0" fontId="0" fillId="0" borderId="55" xfId="0" applyFill="1" applyBorder="1"/>
    <xf numFmtId="0" fontId="0" fillId="0" borderId="14" xfId="0" applyFill="1" applyBorder="1"/>
    <xf numFmtId="0" fontId="26" fillId="0" borderId="10" xfId="0" applyFont="1" applyBorder="1" applyAlignment="1">
      <alignment horizontal="center"/>
    </xf>
    <xf numFmtId="0" fontId="5" fillId="0" borderId="17" xfId="2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/>
    </xf>
    <xf numFmtId="0" fontId="25" fillId="0" borderId="7" xfId="2" applyFont="1" applyBorder="1" applyAlignment="1">
      <alignment vertical="center"/>
    </xf>
    <xf numFmtId="0" fontId="25" fillId="0" borderId="16" xfId="2" applyFont="1" applyBorder="1" applyAlignment="1">
      <alignment vertical="center"/>
    </xf>
    <xf numFmtId="1" fontId="12" fillId="0" borderId="18" xfId="0" applyNumberFormat="1" applyFont="1" applyBorder="1" applyAlignment="1">
      <alignment horizontal="center"/>
    </xf>
    <xf numFmtId="0" fontId="5" fillId="4" borderId="23" xfId="2" applyNumberFormat="1" applyFont="1" applyFill="1" applyBorder="1" applyAlignment="1">
      <alignment horizontal="center" vertical="center"/>
    </xf>
    <xf numFmtId="0" fontId="0" fillId="4" borderId="23" xfId="0" applyFill="1" applyBorder="1"/>
    <xf numFmtId="0" fontId="2" fillId="0" borderId="0" xfId="0" applyFont="1" applyAlignment="1">
      <alignment horizontal="center"/>
    </xf>
    <xf numFmtId="0" fontId="5" fillId="0" borderId="0" xfId="2" applyFont="1" applyAlignment="1">
      <alignment horizontal="center" vertical="center" wrapText="1"/>
    </xf>
    <xf numFmtId="0" fontId="5" fillId="2" borderId="36" xfId="2" applyFont="1" applyFill="1" applyBorder="1" applyAlignment="1">
      <alignment horizontal="center" vertical="center"/>
    </xf>
    <xf numFmtId="0" fontId="6" fillId="2" borderId="36" xfId="2" applyFont="1" applyFill="1" applyBorder="1" applyAlignment="1">
      <alignment vertical="center"/>
    </xf>
    <xf numFmtId="1" fontId="6" fillId="0" borderId="36" xfId="2" applyNumberFormat="1" applyFont="1" applyFill="1" applyBorder="1" applyAlignment="1">
      <alignment horizontal="center" vertical="center"/>
    </xf>
    <xf numFmtId="1" fontId="6" fillId="0" borderId="44" xfId="2" applyNumberFormat="1" applyFont="1" applyFill="1" applyBorder="1" applyAlignment="1">
      <alignment horizontal="center" vertical="center"/>
    </xf>
    <xf numFmtId="0" fontId="6" fillId="0" borderId="43" xfId="2" applyFont="1" applyBorder="1" applyAlignment="1">
      <alignment vertical="center"/>
    </xf>
    <xf numFmtId="1" fontId="5" fillId="0" borderId="36" xfId="2" applyNumberFormat="1" applyFont="1" applyFill="1" applyBorder="1" applyAlignment="1">
      <alignment horizontal="center" vertical="center"/>
    </xf>
    <xf numFmtId="0" fontId="6" fillId="0" borderId="36" xfId="2" quotePrefix="1" applyFont="1" applyFill="1" applyBorder="1" applyAlignment="1">
      <alignment horizontal="left" vertical="center"/>
    </xf>
    <xf numFmtId="1" fontId="6" fillId="0" borderId="36" xfId="2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1" fontId="6" fillId="0" borderId="10" xfId="2" quotePrefix="1" applyNumberFormat="1" applyFont="1" applyFill="1" applyBorder="1" applyAlignment="1">
      <alignment horizontal="center" vertical="center"/>
    </xf>
    <xf numFmtId="0" fontId="19" fillId="0" borderId="42" xfId="0" applyFont="1" applyBorder="1" applyAlignment="1" applyProtection="1">
      <alignment vertical="center" wrapText="1"/>
      <protection locked="0"/>
    </xf>
    <xf numFmtId="0" fontId="27" fillId="0" borderId="42" xfId="0" applyFont="1" applyBorder="1" applyAlignment="1" applyProtection="1">
      <alignment horizontal="center" vertical="center" wrapText="1"/>
      <protection locked="0"/>
    </xf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8" fillId="0" borderId="7" xfId="0" applyFont="1" applyBorder="1"/>
    <xf numFmtId="0" fontId="28" fillId="0" borderId="1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6" fillId="0" borderId="14" xfId="2" applyFont="1" applyFill="1" applyBorder="1" applyAlignment="1">
      <alignment horizontal="center" vertical="center"/>
    </xf>
    <xf numFmtId="1" fontId="6" fillId="0" borderId="15" xfId="2" applyNumberFormat="1" applyFont="1" applyFill="1" applyBorder="1" applyAlignment="1">
      <alignment horizontal="center" vertical="center"/>
    </xf>
    <xf numFmtId="0" fontId="0" fillId="0" borderId="38" xfId="0" applyBorder="1"/>
    <xf numFmtId="0" fontId="0" fillId="0" borderId="23" xfId="0" applyFill="1" applyBorder="1"/>
    <xf numFmtId="0" fontId="0" fillId="7" borderId="34" xfId="0" applyFill="1" applyBorder="1"/>
    <xf numFmtId="0" fontId="0" fillId="7" borderId="33" xfId="0" applyFill="1" applyBorder="1"/>
    <xf numFmtId="0" fontId="0" fillId="7" borderId="35" xfId="0" applyFill="1" applyBorder="1"/>
    <xf numFmtId="0" fontId="0" fillId="0" borderId="0" xfId="0" applyAlignment="1">
      <alignment horizontal="center"/>
    </xf>
    <xf numFmtId="43" fontId="0" fillId="0" borderId="13" xfId="0" applyNumberFormat="1" applyBorder="1" applyAlignment="1">
      <alignment horizontal="center" vertical="justify"/>
    </xf>
    <xf numFmtId="43" fontId="0" fillId="0" borderId="28" xfId="0" applyNumberFormat="1" applyBorder="1" applyAlignment="1">
      <alignment horizontal="center" vertical="justify"/>
    </xf>
    <xf numFmtId="0" fontId="0" fillId="0" borderId="14" xfId="0" applyBorder="1" applyAlignment="1">
      <alignment horizontal="center" vertical="justify"/>
    </xf>
    <xf numFmtId="0" fontId="0" fillId="0" borderId="15" xfId="0" applyBorder="1" applyAlignment="1">
      <alignment horizontal="center" vertical="justify"/>
    </xf>
    <xf numFmtId="0" fontId="6" fillId="0" borderId="0" xfId="2" applyFont="1" applyAlignment="1">
      <alignment horizontal="right" vertical="center"/>
    </xf>
    <xf numFmtId="43" fontId="0" fillId="0" borderId="1" xfId="0" applyNumberFormat="1" applyBorder="1"/>
    <xf numFmtId="0" fontId="0" fillId="0" borderId="1" xfId="0" applyNumberFormat="1" applyBorder="1"/>
    <xf numFmtId="43" fontId="0" fillId="0" borderId="12" xfId="0" applyNumberFormat="1" applyBorder="1"/>
    <xf numFmtId="0" fontId="6" fillId="0" borderId="0" xfId="2" quotePrefix="1" applyFont="1" applyBorder="1" applyAlignment="1">
      <alignment horizontal="left" vertical="center"/>
    </xf>
    <xf numFmtId="43" fontId="0" fillId="0" borderId="0" xfId="0" applyNumberFormat="1"/>
    <xf numFmtId="43" fontId="0" fillId="0" borderId="56" xfId="0" applyNumberFormat="1" applyBorder="1"/>
    <xf numFmtId="0" fontId="0" fillId="0" borderId="56" xfId="0" applyNumberFormat="1" applyBorder="1"/>
    <xf numFmtId="0" fontId="0" fillId="0" borderId="56" xfId="0" applyBorder="1"/>
    <xf numFmtId="1" fontId="26" fillId="0" borderId="0" xfId="0" applyNumberFormat="1" applyFont="1" applyBorder="1" applyAlignment="1">
      <alignment horizontal="right"/>
    </xf>
    <xf numFmtId="0" fontId="6" fillId="0" borderId="0" xfId="2" applyFont="1" applyFill="1" applyAlignment="1">
      <alignment horizontal="right" vertical="center"/>
    </xf>
    <xf numFmtId="165" fontId="6" fillId="0" borderId="0" xfId="2" applyNumberFormat="1" applyFont="1" applyBorder="1" applyAlignment="1">
      <alignment horizontal="center" vertical="center"/>
    </xf>
    <xf numFmtId="1" fontId="6" fillId="0" borderId="0" xfId="2" applyNumberFormat="1" applyFont="1" applyFill="1" applyAlignment="1">
      <alignment horizontal="right" vertical="center"/>
    </xf>
    <xf numFmtId="0" fontId="6" fillId="0" borderId="0" xfId="2" applyFont="1" applyFill="1" applyBorder="1" applyAlignment="1">
      <alignment horizontal="right" vertical="center"/>
    </xf>
    <xf numFmtId="43" fontId="0" fillId="0" borderId="0" xfId="0" applyNumberFormat="1" applyBorder="1"/>
    <xf numFmtId="0" fontId="0" fillId="0" borderId="0" xfId="0" applyNumberFormat="1" applyBorder="1"/>
    <xf numFmtId="0" fontId="11" fillId="0" borderId="0" xfId="0" applyFont="1"/>
    <xf numFmtId="0" fontId="23" fillId="5" borderId="58" xfId="0" applyFont="1" applyFill="1" applyBorder="1"/>
    <xf numFmtId="0" fontId="23" fillId="5" borderId="0" xfId="0" applyFont="1" applyFill="1" applyBorder="1"/>
    <xf numFmtId="0" fontId="0" fillId="0" borderId="58" xfId="0" applyBorder="1" applyAlignment="1">
      <alignment horizontal="center"/>
    </xf>
    <xf numFmtId="0" fontId="0" fillId="0" borderId="48" xfId="0" applyBorder="1" applyAlignment="1">
      <alignment horizontal="center"/>
    </xf>
    <xf numFmtId="0" fontId="23" fillId="5" borderId="57" xfId="0" applyFont="1" applyFill="1" applyBorder="1"/>
    <xf numFmtId="0" fontId="23" fillId="5" borderId="23" xfId="0" applyFont="1" applyFill="1" applyBorder="1"/>
    <xf numFmtId="43" fontId="0" fillId="0" borderId="52" xfId="0" applyNumberFormat="1" applyBorder="1"/>
    <xf numFmtId="0" fontId="0" fillId="0" borderId="52" xfId="0" applyNumberFormat="1" applyBorder="1"/>
    <xf numFmtId="0" fontId="29" fillId="0" borderId="55" xfId="0" applyFont="1" applyBorder="1"/>
    <xf numFmtId="0" fontId="0" fillId="0" borderId="50" xfId="0" applyBorder="1"/>
    <xf numFmtId="43" fontId="2" fillId="0" borderId="19" xfId="0" applyNumberFormat="1" applyFont="1" applyBorder="1"/>
    <xf numFmtId="0" fontId="0" fillId="0" borderId="28" xfId="0" applyNumberFormat="1" applyBorder="1" applyAlignment="1">
      <alignment horizontal="center" vertical="justify"/>
    </xf>
    <xf numFmtId="0" fontId="0" fillId="0" borderId="0" xfId="0" applyNumberFormat="1"/>
    <xf numFmtId="0" fontId="0" fillId="0" borderId="50" xfId="0" applyNumberFormat="1" applyBorder="1"/>
    <xf numFmtId="1" fontId="6" fillId="0" borderId="0" xfId="2" applyNumberFormat="1" applyFont="1" applyFill="1" applyBorder="1" applyAlignment="1">
      <alignment horizontal="right" vertical="center"/>
    </xf>
    <xf numFmtId="43" fontId="0" fillId="0" borderId="38" xfId="0" applyNumberFormat="1" applyBorder="1"/>
    <xf numFmtId="43" fontId="0" fillId="0" borderId="1" xfId="0" applyNumberFormat="1" applyFont="1" applyBorder="1"/>
    <xf numFmtId="0" fontId="12" fillId="0" borderId="0" xfId="0" applyFont="1" applyBorder="1" applyAlignment="1">
      <alignment horizontal="center"/>
    </xf>
    <xf numFmtId="0" fontId="10" fillId="8" borderId="19" xfId="0" applyFont="1" applyFill="1" applyBorder="1" applyAlignment="1">
      <alignment horizontal="center"/>
    </xf>
    <xf numFmtId="0" fontId="5" fillId="0" borderId="59" xfId="2" applyNumberFormat="1" applyFont="1" applyFill="1" applyBorder="1" applyAlignment="1">
      <alignment horizontal="center" vertical="center"/>
    </xf>
    <xf numFmtId="0" fontId="0" fillId="0" borderId="58" xfId="0" applyBorder="1"/>
    <xf numFmtId="0" fontId="26" fillId="0" borderId="0" xfId="0" applyFont="1" applyBorder="1" applyAlignment="1">
      <alignment horizontal="right"/>
    </xf>
    <xf numFmtId="0" fontId="12" fillId="0" borderId="29" xfId="0" applyFont="1" applyBorder="1" applyAlignment="1">
      <alignment horizontal="center"/>
    </xf>
    <xf numFmtId="0" fontId="12" fillId="0" borderId="0" xfId="0" applyFont="1" applyBorder="1"/>
    <xf numFmtId="0" fontId="6" fillId="0" borderId="0" xfId="2" applyFont="1" applyBorder="1" applyAlignment="1">
      <alignment horizontal="right" vertical="center"/>
    </xf>
    <xf numFmtId="0" fontId="6" fillId="0" borderId="29" xfId="2" applyFont="1" applyFill="1" applyBorder="1" applyAlignment="1">
      <alignment horizontal="center" vertical="center"/>
    </xf>
    <xf numFmtId="0" fontId="6" fillId="0" borderId="29" xfId="2" applyFont="1" applyBorder="1" applyAlignment="1">
      <alignment horizontal="center" vertical="center"/>
    </xf>
    <xf numFmtId="0" fontId="6" fillId="0" borderId="23" xfId="2" applyFont="1" applyFill="1" applyBorder="1" applyAlignment="1">
      <alignment vertical="center"/>
    </xf>
    <xf numFmtId="0" fontId="6" fillId="0" borderId="42" xfId="2" applyFont="1" applyFill="1" applyBorder="1" applyAlignment="1">
      <alignment vertical="center"/>
    </xf>
    <xf numFmtId="1" fontId="5" fillId="0" borderId="25" xfId="2" applyNumberFormat="1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vertical="center"/>
    </xf>
    <xf numFmtId="0" fontId="6" fillId="0" borderId="25" xfId="2" applyFont="1" applyBorder="1" applyAlignment="1">
      <alignment horizontal="center" vertical="center"/>
    </xf>
    <xf numFmtId="1" fontId="6" fillId="0" borderId="25" xfId="2" applyNumberFormat="1" applyFont="1" applyFill="1" applyBorder="1" applyAlignment="1">
      <alignment horizontal="center" vertical="center"/>
    </xf>
    <xf numFmtId="1" fontId="6" fillId="0" borderId="60" xfId="2" applyNumberFormat="1" applyFont="1" applyBorder="1" applyAlignment="1">
      <alignment horizontal="center" vertical="center"/>
    </xf>
    <xf numFmtId="43" fontId="25" fillId="0" borderId="1" xfId="2" applyNumberFormat="1" applyFont="1" applyFill="1" applyBorder="1" applyAlignment="1">
      <alignment horizontal="center" vertical="center"/>
    </xf>
    <xf numFmtId="43" fontId="25" fillId="0" borderId="1" xfId="2" applyNumberFormat="1" applyFont="1" applyBorder="1" applyAlignment="1">
      <alignment horizontal="center" vertical="center"/>
    </xf>
    <xf numFmtId="43" fontId="0" fillId="0" borderId="1" xfId="0" applyNumberFormat="1" applyFill="1" applyBorder="1"/>
    <xf numFmtId="1" fontId="6" fillId="0" borderId="12" xfId="2" applyNumberFormat="1" applyFont="1" applyFill="1" applyBorder="1" applyAlignment="1">
      <alignment horizontal="center" vertical="center"/>
    </xf>
    <xf numFmtId="0" fontId="25" fillId="0" borderId="24" xfId="2" applyFont="1" applyBorder="1" applyAlignment="1">
      <alignment vertical="center"/>
    </xf>
    <xf numFmtId="0" fontId="5" fillId="2" borderId="12" xfId="2" applyFont="1" applyFill="1" applyBorder="1" applyAlignment="1">
      <alignment horizontal="center" vertical="center"/>
    </xf>
    <xf numFmtId="0" fontId="0" fillId="4" borderId="36" xfId="0" applyFill="1" applyBorder="1"/>
    <xf numFmtId="1" fontId="0" fillId="4" borderId="36" xfId="0" applyNumberFormat="1" applyFill="1" applyBorder="1"/>
    <xf numFmtId="0" fontId="0" fillId="0" borderId="42" xfId="0" applyFill="1" applyBorder="1"/>
    <xf numFmtId="0" fontId="10" fillId="0" borderId="19" xfId="0" applyFont="1" applyBorder="1" applyAlignment="1">
      <alignment horizontal="center"/>
    </xf>
    <xf numFmtId="0" fontId="6" fillId="2" borderId="12" xfId="2" applyFont="1" applyFill="1" applyBorder="1" applyAlignment="1">
      <alignment horizontal="left" vertical="center"/>
    </xf>
    <xf numFmtId="0" fontId="6" fillId="0" borderId="42" xfId="2" applyFont="1" applyBorder="1" applyAlignment="1">
      <alignment horizontal="center" vertical="center"/>
    </xf>
    <xf numFmtId="1" fontId="6" fillId="0" borderId="42" xfId="2" applyNumberFormat="1" applyFont="1" applyBorder="1" applyAlignment="1">
      <alignment horizontal="center" vertical="center"/>
    </xf>
    <xf numFmtId="1" fontId="14" fillId="5" borderId="12" xfId="2" applyNumberFormat="1" applyFont="1" applyFill="1" applyBorder="1" applyAlignment="1">
      <alignment horizontal="center" vertical="center"/>
    </xf>
    <xf numFmtId="1" fontId="14" fillId="5" borderId="10" xfId="2" applyNumberFormat="1" applyFont="1" applyFill="1" applyBorder="1" applyAlignment="1">
      <alignment horizontal="center" vertical="center"/>
    </xf>
    <xf numFmtId="1" fontId="14" fillId="5" borderId="5" xfId="2" applyNumberFormat="1" applyFont="1" applyFill="1" applyBorder="1" applyAlignment="1">
      <alignment horizontal="center" vertical="center"/>
    </xf>
    <xf numFmtId="1" fontId="14" fillId="5" borderId="1" xfId="2" applyNumberFormat="1" applyFont="1" applyFill="1" applyBorder="1" applyAlignment="1">
      <alignment horizontal="center" vertical="center"/>
    </xf>
    <xf numFmtId="0" fontId="14" fillId="5" borderId="17" xfId="2" applyNumberFormat="1" applyFont="1" applyFill="1" applyBorder="1" applyAlignment="1">
      <alignment horizontal="center" vertical="center"/>
    </xf>
    <xf numFmtId="0" fontId="14" fillId="5" borderId="1" xfId="2" applyNumberFormat="1" applyFont="1" applyFill="1" applyBorder="1" applyAlignment="1">
      <alignment horizontal="center" vertical="center"/>
    </xf>
    <xf numFmtId="0" fontId="14" fillId="5" borderId="5" xfId="2" applyNumberFormat="1" applyFont="1" applyFill="1" applyBorder="1" applyAlignment="1">
      <alignment horizontal="center" vertical="center"/>
    </xf>
    <xf numFmtId="1" fontId="5" fillId="2" borderId="42" xfId="2" applyNumberFormat="1" applyFont="1" applyFill="1" applyBorder="1" applyAlignment="1">
      <alignment horizontal="center" vertical="center"/>
    </xf>
    <xf numFmtId="1" fontId="6" fillId="2" borderId="5" xfId="2" applyNumberFormat="1" applyFont="1" applyFill="1" applyBorder="1" applyAlignment="1">
      <alignment horizontal="center" vertical="center"/>
    </xf>
    <xf numFmtId="0" fontId="6" fillId="0" borderId="59" xfId="2" applyFont="1" applyBorder="1" applyAlignment="1">
      <alignment horizontal="right" vertical="center"/>
    </xf>
    <xf numFmtId="0" fontId="6" fillId="0" borderId="58" xfId="2" applyFont="1" applyBorder="1" applyAlignment="1">
      <alignment horizontal="center" vertical="center"/>
    </xf>
    <xf numFmtId="0" fontId="6" fillId="0" borderId="23" xfId="2" applyFont="1" applyFill="1" applyBorder="1" applyAlignment="1">
      <alignment horizontal="left" vertical="center"/>
    </xf>
    <xf numFmtId="0" fontId="14" fillId="5" borderId="5" xfId="2" applyFont="1" applyFill="1" applyBorder="1" applyAlignment="1">
      <alignment horizontal="center" vertical="center"/>
    </xf>
    <xf numFmtId="1" fontId="14" fillId="5" borderId="17" xfId="2" applyNumberFormat="1" applyFont="1" applyFill="1" applyBorder="1" applyAlignment="1">
      <alignment horizontal="center" vertical="center"/>
    </xf>
    <xf numFmtId="0" fontId="14" fillId="5" borderId="10" xfId="2" applyFont="1" applyFill="1" applyBorder="1" applyAlignment="1">
      <alignment horizontal="center" vertical="center"/>
    </xf>
    <xf numFmtId="0" fontId="14" fillId="5" borderId="5" xfId="2" quotePrefix="1" applyNumberFormat="1" applyFont="1" applyFill="1" applyBorder="1" applyAlignment="1">
      <alignment horizontal="center" vertical="center"/>
    </xf>
    <xf numFmtId="0" fontId="14" fillId="5" borderId="1" xfId="2" applyFont="1" applyFill="1" applyBorder="1" applyAlignment="1">
      <alignment horizontal="center" vertical="center"/>
    </xf>
    <xf numFmtId="0" fontId="14" fillId="5" borderId="14" xfId="2" quotePrefix="1" applyFont="1" applyFill="1" applyBorder="1" applyAlignment="1">
      <alignment horizontal="center" vertical="center"/>
    </xf>
    <xf numFmtId="1" fontId="5" fillId="2" borderId="36" xfId="2" applyNumberFormat="1" applyFont="1" applyFill="1" applyBorder="1" applyAlignment="1">
      <alignment horizontal="center" vertical="center"/>
    </xf>
    <xf numFmtId="0" fontId="6" fillId="2" borderId="36" xfId="2" quotePrefix="1" applyFont="1" applyFill="1" applyBorder="1" applyAlignment="1">
      <alignment horizontal="left" vertical="center"/>
    </xf>
    <xf numFmtId="1" fontId="6" fillId="0" borderId="44" xfId="2" applyNumberFormat="1" applyFont="1" applyBorder="1" applyAlignment="1">
      <alignment horizontal="center" vertical="center"/>
    </xf>
    <xf numFmtId="1" fontId="5" fillId="4" borderId="23" xfId="2" applyNumberFormat="1" applyFont="1" applyFill="1" applyBorder="1" applyAlignment="1">
      <alignment horizontal="center" vertical="center"/>
    </xf>
    <xf numFmtId="0" fontId="6" fillId="4" borderId="23" xfId="2" quotePrefix="1" applyFont="1" applyFill="1" applyBorder="1" applyAlignment="1">
      <alignment horizontal="left" vertical="center"/>
    </xf>
    <xf numFmtId="0" fontId="6" fillId="0" borderId="30" xfId="2" applyFont="1" applyFill="1" applyBorder="1" applyAlignment="1">
      <alignment horizontal="center" vertical="center"/>
    </xf>
    <xf numFmtId="1" fontId="6" fillId="0" borderId="42" xfId="2" applyNumberFormat="1" applyFont="1" applyFill="1" applyBorder="1" applyAlignment="1">
      <alignment horizontal="center" vertical="center"/>
    </xf>
    <xf numFmtId="1" fontId="5" fillId="2" borderId="29" xfId="2" applyNumberFormat="1" applyFont="1" applyFill="1" applyBorder="1" applyAlignment="1">
      <alignment horizontal="center" vertical="center"/>
    </xf>
    <xf numFmtId="0" fontId="11" fillId="0" borderId="4" xfId="0" applyFont="1" applyBorder="1"/>
    <xf numFmtId="0" fontId="6" fillId="0" borderId="32" xfId="2" applyFont="1" applyFill="1" applyBorder="1" applyAlignment="1">
      <alignment vertical="center"/>
    </xf>
    <xf numFmtId="0" fontId="6" fillId="0" borderId="12" xfId="2" applyFont="1" applyBorder="1" applyAlignment="1">
      <alignment vertical="center"/>
    </xf>
    <xf numFmtId="1" fontId="6" fillId="0" borderId="21" xfId="2" applyNumberFormat="1" applyFont="1" applyFill="1" applyBorder="1" applyAlignment="1">
      <alignment horizontal="center" vertical="center"/>
    </xf>
    <xf numFmtId="1" fontId="5" fillId="2" borderId="30" xfId="2" applyNumberFormat="1" applyFont="1" applyFill="1" applyBorder="1" applyAlignment="1">
      <alignment horizontal="center" vertical="center"/>
    </xf>
    <xf numFmtId="0" fontId="6" fillId="0" borderId="36" xfId="2" applyFont="1" applyBorder="1" applyAlignment="1">
      <alignment horizontal="center" vertical="center"/>
    </xf>
    <xf numFmtId="1" fontId="6" fillId="0" borderId="29" xfId="2" applyNumberFormat="1" applyFont="1" applyBorder="1" applyAlignment="1">
      <alignment horizontal="center" vertical="center"/>
    </xf>
    <xf numFmtId="0" fontId="5" fillId="2" borderId="42" xfId="2" applyFont="1" applyFill="1" applyBorder="1" applyAlignment="1">
      <alignment horizontal="center" vertical="center"/>
    </xf>
    <xf numFmtId="1" fontId="5" fillId="0" borderId="62" xfId="2" applyNumberFormat="1" applyFont="1" applyFill="1" applyBorder="1" applyAlignment="1">
      <alignment horizontal="center" vertical="center"/>
    </xf>
    <xf numFmtId="0" fontId="6" fillId="0" borderId="10" xfId="2" quotePrefix="1" applyFont="1" applyBorder="1" applyAlignment="1">
      <alignment horizontal="center" vertical="center"/>
    </xf>
    <xf numFmtId="0" fontId="6" fillId="2" borderId="36" xfId="2" applyFont="1" applyFill="1" applyBorder="1" applyAlignment="1">
      <alignment horizontal="center" vertical="center"/>
    </xf>
    <xf numFmtId="1" fontId="6" fillId="2" borderId="36" xfId="2" applyNumberFormat="1" applyFont="1" applyFill="1" applyBorder="1" applyAlignment="1">
      <alignment horizontal="center" vertical="center"/>
    </xf>
    <xf numFmtId="1" fontId="6" fillId="2" borderId="44" xfId="2" applyNumberFormat="1" applyFont="1" applyFill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left" vertical="center"/>
    </xf>
    <xf numFmtId="0" fontId="6" fillId="2" borderId="17" xfId="2" applyFont="1" applyFill="1" applyBorder="1" applyAlignment="1">
      <alignment horizontal="left" vertical="center"/>
    </xf>
    <xf numFmtId="0" fontId="6" fillId="2" borderId="5" xfId="2" applyFont="1" applyFill="1" applyBorder="1" applyAlignment="1">
      <alignment horizontal="center" vertical="center"/>
    </xf>
    <xf numFmtId="1" fontId="6" fillId="2" borderId="6" xfId="2" applyNumberFormat="1" applyFont="1" applyFill="1" applyBorder="1" applyAlignment="1">
      <alignment horizontal="center" vertical="center"/>
    </xf>
    <xf numFmtId="164" fontId="6" fillId="4" borderId="0" xfId="2" applyNumberFormat="1" applyFont="1" applyFill="1" applyBorder="1" applyAlignment="1">
      <alignment horizontal="center" vertical="center"/>
    </xf>
    <xf numFmtId="1" fontId="6" fillId="0" borderId="46" xfId="2" applyNumberFormat="1" applyFont="1" applyBorder="1" applyAlignment="1">
      <alignment horizontal="center" vertical="center"/>
    </xf>
    <xf numFmtId="0" fontId="0" fillId="7" borderId="3" xfId="0" applyFill="1" applyBorder="1"/>
    <xf numFmtId="0" fontId="0" fillId="0" borderId="63" xfId="0" applyBorder="1"/>
    <xf numFmtId="0" fontId="6" fillId="3" borderId="23" xfId="2" applyFont="1" applyFill="1" applyBorder="1" applyAlignment="1">
      <alignment horizontal="center" vertical="center"/>
    </xf>
    <xf numFmtId="1" fontId="6" fillId="3" borderId="23" xfId="2" applyNumberFormat="1" applyFont="1" applyFill="1" applyBorder="1" applyAlignment="1">
      <alignment horizontal="center" vertical="center"/>
    </xf>
    <xf numFmtId="1" fontId="6" fillId="2" borderId="12" xfId="2" applyNumberFormat="1" applyFont="1" applyFill="1" applyBorder="1" applyAlignment="1">
      <alignment horizontal="center" vertical="center"/>
    </xf>
    <xf numFmtId="1" fontId="6" fillId="2" borderId="21" xfId="2" applyNumberFormat="1" applyFont="1" applyFill="1" applyBorder="1" applyAlignment="1">
      <alignment horizontal="center" vertical="center"/>
    </xf>
    <xf numFmtId="0" fontId="5" fillId="0" borderId="17" xfId="2" applyNumberFormat="1" applyFont="1" applyFill="1" applyBorder="1" applyAlignment="1">
      <alignment horizontal="center" vertical="center"/>
    </xf>
    <xf numFmtId="0" fontId="6" fillId="0" borderId="17" xfId="2" quotePrefix="1" applyFont="1" applyFill="1" applyBorder="1" applyAlignment="1">
      <alignment horizontal="left" vertical="center"/>
    </xf>
    <xf numFmtId="1" fontId="6" fillId="0" borderId="6" xfId="2" quotePrefix="1" applyNumberFormat="1" applyFont="1" applyFill="1" applyBorder="1" applyAlignment="1">
      <alignment horizontal="center" vertical="center"/>
    </xf>
    <xf numFmtId="0" fontId="5" fillId="2" borderId="32" xfId="2" applyFont="1" applyFill="1" applyBorder="1" applyAlignment="1">
      <alignment horizontal="center" vertical="center"/>
    </xf>
    <xf numFmtId="0" fontId="6" fillId="0" borderId="32" xfId="2" applyFont="1" applyBorder="1" applyAlignment="1">
      <alignment horizontal="center" vertical="center"/>
    </xf>
    <xf numFmtId="1" fontId="6" fillId="0" borderId="32" xfId="2" applyNumberFormat="1" applyFont="1" applyBorder="1" applyAlignment="1">
      <alignment horizontal="center" vertical="center"/>
    </xf>
    <xf numFmtId="0" fontId="6" fillId="0" borderId="0" xfId="2" applyNumberFormat="1" applyFont="1" applyFill="1" applyBorder="1" applyAlignment="1">
      <alignment horizontal="right" vertical="center"/>
    </xf>
    <xf numFmtId="0" fontId="6" fillId="0" borderId="42" xfId="2" applyFont="1" applyBorder="1" applyAlignment="1">
      <alignment vertical="center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/>
    </xf>
    <xf numFmtId="1" fontId="0" fillId="0" borderId="42" xfId="0" applyNumberFormat="1" applyBorder="1"/>
    <xf numFmtId="0" fontId="10" fillId="2" borderId="19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2" applyFont="1" applyFill="1" applyAlignment="1">
      <alignment horizontal="center" vertical="center" wrapText="1"/>
    </xf>
    <xf numFmtId="0" fontId="6" fillId="2" borderId="5" xfId="2" quotePrefix="1" applyFont="1" applyFill="1" applyBorder="1" applyAlignment="1">
      <alignment horizontal="left" vertical="center"/>
    </xf>
    <xf numFmtId="1" fontId="5" fillId="2" borderId="40" xfId="2" applyNumberFormat="1" applyFont="1" applyFill="1" applyBorder="1" applyAlignment="1">
      <alignment horizontal="center" vertical="center"/>
    </xf>
    <xf numFmtId="1" fontId="6" fillId="0" borderId="37" xfId="2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/>
    </xf>
    <xf numFmtId="0" fontId="12" fillId="0" borderId="12" xfId="0" applyFont="1" applyBorder="1"/>
    <xf numFmtId="0" fontId="12" fillId="0" borderId="12" xfId="0" applyFont="1" applyBorder="1" applyAlignment="1">
      <alignment horizontal="center"/>
    </xf>
    <xf numFmtId="1" fontId="12" fillId="0" borderId="12" xfId="0" applyNumberFormat="1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0" fillId="0" borderId="4" xfId="0" applyFill="1" applyBorder="1"/>
    <xf numFmtId="0" fontId="0" fillId="0" borderId="20" xfId="0" applyFill="1" applyBorder="1"/>
    <xf numFmtId="0" fontId="0" fillId="0" borderId="9" xfId="0" applyFill="1" applyBorder="1"/>
    <xf numFmtId="0" fontId="0" fillId="0" borderId="7" xfId="0" applyFill="1" applyBorder="1"/>
    <xf numFmtId="0" fontId="6" fillId="4" borderId="0" xfId="2" quotePrefix="1" applyFont="1" applyFill="1" applyBorder="1" applyAlignment="1">
      <alignment horizontal="center" vertical="center"/>
    </xf>
    <xf numFmtId="0" fontId="6" fillId="0" borderId="17" xfId="2" quotePrefix="1" applyFont="1" applyBorder="1" applyAlignment="1">
      <alignment horizontal="center" vertical="center"/>
    </xf>
    <xf numFmtId="0" fontId="0" fillId="0" borderId="54" xfId="0" applyBorder="1"/>
    <xf numFmtId="1" fontId="5" fillId="2" borderId="32" xfId="2" applyNumberFormat="1" applyFont="1" applyFill="1" applyBorder="1" applyAlignment="1">
      <alignment horizontal="center" vertical="center"/>
    </xf>
    <xf numFmtId="0" fontId="6" fillId="0" borderId="32" xfId="2" applyFont="1" applyFill="1" applyBorder="1" applyAlignment="1">
      <alignment horizontal="center" vertical="center"/>
    </xf>
    <xf numFmtId="0" fontId="6" fillId="0" borderId="42" xfId="2" quotePrefix="1" applyFont="1" applyBorder="1" applyAlignment="1">
      <alignment horizontal="center" vertical="center"/>
    </xf>
    <xf numFmtId="0" fontId="5" fillId="0" borderId="19" xfId="2" applyFont="1" applyFill="1" applyBorder="1" applyAlignment="1">
      <alignment horizontal="center" vertical="center"/>
    </xf>
    <xf numFmtId="0" fontId="8" fillId="0" borderId="0" xfId="6" applyBorder="1"/>
    <xf numFmtId="0" fontId="21" fillId="0" borderId="9" xfId="6" applyFont="1" applyBorder="1"/>
    <xf numFmtId="0" fontId="21" fillId="0" borderId="10" xfId="6" applyFont="1" applyBorder="1" applyAlignment="1">
      <alignment horizontal="center"/>
    </xf>
    <xf numFmtId="0" fontId="21" fillId="0" borderId="16" xfId="6" applyFont="1" applyBorder="1"/>
    <xf numFmtId="0" fontId="21" fillId="0" borderId="17" xfId="6" applyFont="1" applyBorder="1" applyAlignment="1">
      <alignment horizontal="center"/>
    </xf>
    <xf numFmtId="0" fontId="21" fillId="0" borderId="18" xfId="6" applyFont="1" applyBorder="1" applyAlignment="1">
      <alignment horizontal="center"/>
    </xf>
    <xf numFmtId="0" fontId="18" fillId="0" borderId="0" xfId="6" applyFont="1"/>
    <xf numFmtId="0" fontId="6" fillId="0" borderId="38" xfId="2" applyFont="1" applyFill="1" applyBorder="1" applyAlignment="1">
      <alignment horizontal="center" vertical="center"/>
    </xf>
    <xf numFmtId="0" fontId="21" fillId="0" borderId="11" xfId="6" applyFont="1" applyBorder="1" applyAlignment="1">
      <alignment horizontal="center"/>
    </xf>
    <xf numFmtId="1" fontId="6" fillId="0" borderId="25" xfId="2" applyNumberFormat="1" applyFont="1" applyBorder="1" applyAlignment="1">
      <alignment horizontal="center" vertical="center"/>
    </xf>
    <xf numFmtId="1" fontId="5" fillId="0" borderId="42" xfId="2" applyNumberFormat="1" applyFont="1" applyFill="1" applyBorder="1" applyAlignment="1">
      <alignment horizontal="center" vertical="center"/>
    </xf>
    <xf numFmtId="0" fontId="6" fillId="0" borderId="42" xfId="2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5" fillId="0" borderId="0" xfId="2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0" xfId="2" applyFont="1" applyFill="1" applyAlignment="1">
      <alignment horizontal="center" vertical="center" wrapText="1"/>
    </xf>
    <xf numFmtId="0" fontId="5" fillId="4" borderId="0" xfId="2" applyFont="1" applyFill="1" applyAlignment="1">
      <alignment vertical="center" wrapText="1"/>
    </xf>
    <xf numFmtId="0" fontId="14" fillId="5" borderId="17" xfId="2" applyFont="1" applyFill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1" fontId="12" fillId="0" borderId="6" xfId="0" applyNumberFormat="1" applyFont="1" applyBorder="1" applyAlignment="1">
      <alignment horizontal="center"/>
    </xf>
    <xf numFmtId="1" fontId="14" fillId="6" borderId="17" xfId="2" applyNumberFormat="1" applyFont="1" applyFill="1" applyBorder="1" applyAlignment="1">
      <alignment horizontal="center" vertical="center"/>
    </xf>
    <xf numFmtId="0" fontId="5" fillId="0" borderId="49" xfId="2" applyNumberFormat="1" applyFont="1" applyFill="1" applyBorder="1" applyAlignment="1">
      <alignment horizontal="center" vertical="center"/>
    </xf>
    <xf numFmtId="0" fontId="6" fillId="0" borderId="48" xfId="2" applyFont="1" applyFill="1" applyBorder="1" applyAlignment="1">
      <alignment horizontal="center" vertical="center"/>
    </xf>
    <xf numFmtId="1" fontId="12" fillId="0" borderId="49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5" fillId="0" borderId="10" xfId="2" quotePrefix="1" applyFont="1" applyFill="1" applyBorder="1" applyAlignment="1">
      <alignment horizontal="center" vertical="center"/>
    </xf>
    <xf numFmtId="0" fontId="6" fillId="0" borderId="0" xfId="2" quotePrefix="1" applyFont="1" applyFill="1" applyBorder="1" applyAlignment="1">
      <alignment horizontal="right" vertical="center"/>
    </xf>
    <xf numFmtId="1" fontId="0" fillId="0" borderId="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7" xfId="0" applyNumberFormat="1" applyBorder="1"/>
    <xf numFmtId="1" fontId="0" fillId="0" borderId="10" xfId="0" applyNumberFormat="1" applyBorder="1"/>
    <xf numFmtId="0" fontId="10" fillId="2" borderId="0" xfId="0" applyFont="1" applyFill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0" fontId="5" fillId="0" borderId="49" xfId="2" applyFont="1" applyBorder="1" applyAlignment="1">
      <alignment vertical="center"/>
    </xf>
    <xf numFmtId="0" fontId="6" fillId="0" borderId="48" xfId="2" applyFont="1" applyBorder="1" applyAlignment="1">
      <alignment horizontal="center" vertical="center"/>
    </xf>
    <xf numFmtId="0" fontId="10" fillId="4" borderId="0" xfId="0" applyFont="1" applyFill="1" applyBorder="1" applyAlignment="1">
      <alignment horizontal="center"/>
    </xf>
    <xf numFmtId="0" fontId="12" fillId="4" borderId="0" xfId="0" applyFont="1" applyFill="1" applyBorder="1"/>
    <xf numFmtId="0" fontId="12" fillId="4" borderId="0" xfId="0" applyFont="1" applyFill="1" applyBorder="1" applyAlignment="1">
      <alignment horizontal="center"/>
    </xf>
    <xf numFmtId="1" fontId="12" fillId="4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0" xfId="2" quotePrefix="1" applyFont="1" applyFill="1" applyBorder="1" applyAlignment="1">
      <alignment horizontal="center" vertical="center"/>
    </xf>
    <xf numFmtId="0" fontId="0" fillId="9" borderId="4" xfId="0" applyFill="1" applyBorder="1"/>
    <xf numFmtId="0" fontId="0" fillId="9" borderId="5" xfId="0" applyFill="1" applyBorder="1"/>
    <xf numFmtId="0" fontId="0" fillId="9" borderId="1" xfId="0" applyFill="1" applyBorder="1"/>
    <xf numFmtId="0" fontId="0" fillId="9" borderId="17" xfId="0" applyFill="1" applyBorder="1"/>
    <xf numFmtId="0" fontId="0" fillId="9" borderId="9" xfId="0" applyFill="1" applyBorder="1"/>
    <xf numFmtId="0" fontId="0" fillId="9" borderId="10" xfId="0" applyFill="1" applyBorder="1"/>
    <xf numFmtId="0" fontId="6" fillId="0" borderId="16" xfId="2" applyFont="1" applyBorder="1" applyAlignment="1">
      <alignment vertical="center"/>
    </xf>
    <xf numFmtId="0" fontId="5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0" fontId="8" fillId="0" borderId="0" xfId="6" applyFont="1"/>
    <xf numFmtId="1" fontId="14" fillId="5" borderId="36" xfId="2" applyNumberFormat="1" applyFont="1" applyFill="1" applyBorder="1" applyAlignment="1">
      <alignment horizontal="center" vertical="center"/>
    </xf>
    <xf numFmtId="1" fontId="6" fillId="0" borderId="30" xfId="2" applyNumberFormat="1" applyFont="1" applyFill="1" applyBorder="1" applyAlignment="1">
      <alignment horizontal="right" vertical="center"/>
    </xf>
    <xf numFmtId="0" fontId="0" fillId="0" borderId="12" xfId="0" applyNumberFormat="1" applyBorder="1"/>
    <xf numFmtId="0" fontId="6" fillId="0" borderId="5" xfId="2" applyFont="1" applyFill="1" applyBorder="1" applyAlignment="1">
      <alignment horizontal="left" vertical="center"/>
    </xf>
    <xf numFmtId="0" fontId="6" fillId="0" borderId="29" xfId="2" quotePrefix="1" applyFont="1" applyBorder="1" applyAlignment="1">
      <alignment horizontal="center" vertical="center"/>
    </xf>
    <xf numFmtId="1" fontId="14" fillId="4" borderId="0" xfId="2" applyNumberFormat="1" applyFont="1" applyFill="1" applyBorder="1" applyAlignment="1">
      <alignment horizontal="center" vertical="center"/>
    </xf>
    <xf numFmtId="1" fontId="14" fillId="5" borderId="14" xfId="2" applyNumberFormat="1" applyFont="1" applyFill="1" applyBorder="1" applyAlignment="1">
      <alignment horizontal="center" vertical="center"/>
    </xf>
    <xf numFmtId="0" fontId="6" fillId="0" borderId="14" xfId="2" applyFont="1" applyFill="1" applyBorder="1" applyAlignment="1">
      <alignment horizontal="left" vertical="center"/>
    </xf>
    <xf numFmtId="0" fontId="5" fillId="4" borderId="0" xfId="2" applyNumberFormat="1" applyFont="1" applyFill="1" applyBorder="1" applyAlignment="1">
      <alignment horizontal="center" vertical="center"/>
    </xf>
    <xf numFmtId="1" fontId="12" fillId="4" borderId="59" xfId="0" applyNumberFormat="1" applyFont="1" applyFill="1" applyBorder="1" applyAlignment="1">
      <alignment horizontal="center"/>
    </xf>
    <xf numFmtId="1" fontId="5" fillId="0" borderId="32" xfId="2" applyNumberFormat="1" applyFont="1" applyFill="1" applyBorder="1" applyAlignment="1">
      <alignment horizontal="center" vertical="center"/>
    </xf>
    <xf numFmtId="1" fontId="6" fillId="0" borderId="32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right" vertical="center"/>
    </xf>
    <xf numFmtId="0" fontId="15" fillId="0" borderId="0" xfId="2" quotePrefix="1" applyFont="1" applyFill="1" applyBorder="1" applyAlignment="1">
      <alignment horizontal="right" vertical="center"/>
    </xf>
    <xf numFmtId="0" fontId="6" fillId="2" borderId="42" xfId="2" applyFont="1" applyFill="1" applyBorder="1" applyAlignment="1">
      <alignment vertical="center"/>
    </xf>
    <xf numFmtId="1" fontId="6" fillId="2" borderId="0" xfId="2" applyNumberFormat="1" applyFont="1" applyFill="1" applyBorder="1" applyAlignment="1">
      <alignment horizontal="right" vertical="center"/>
    </xf>
    <xf numFmtId="0" fontId="0" fillId="0" borderId="57" xfId="0" applyBorder="1"/>
    <xf numFmtId="1" fontId="6" fillId="0" borderId="8" xfId="2" applyNumberFormat="1" applyFont="1" applyFill="1" applyBorder="1" applyAlignment="1">
      <alignment horizontal="right" vertical="center"/>
    </xf>
    <xf numFmtId="0" fontId="12" fillId="0" borderId="7" xfId="0" applyFont="1" applyBorder="1"/>
    <xf numFmtId="0" fontId="12" fillId="0" borderId="16" xfId="0" applyFont="1" applyBorder="1"/>
    <xf numFmtId="0" fontId="12" fillId="0" borderId="9" xfId="0" applyFont="1" applyBorder="1"/>
    <xf numFmtId="0" fontId="0" fillId="2" borderId="6" xfId="0" applyFill="1" applyBorder="1" applyAlignment="1">
      <alignment horizontal="right"/>
    </xf>
    <xf numFmtId="0" fontId="12" fillId="0" borderId="8" xfId="0" applyFont="1" applyBorder="1" applyAlignment="1">
      <alignment horizontal="right"/>
    </xf>
    <xf numFmtId="0" fontId="12" fillId="0" borderId="8" xfId="0" applyFont="1" applyBorder="1"/>
    <xf numFmtId="0" fontId="12" fillId="0" borderId="18" xfId="0" applyFont="1" applyBorder="1" applyAlignment="1">
      <alignment horizontal="right"/>
    </xf>
    <xf numFmtId="0" fontId="12" fillId="0" borderId="18" xfId="0" applyFont="1" applyBorder="1"/>
    <xf numFmtId="0" fontId="12" fillId="0" borderId="11" xfId="0" applyFont="1" applyBorder="1"/>
    <xf numFmtId="0" fontId="5" fillId="0" borderId="12" xfId="2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4" fillId="5" borderId="10" xfId="2" applyNumberFormat="1" applyFont="1" applyFill="1" applyBorder="1" applyAlignment="1">
      <alignment horizontal="center" vertical="center"/>
    </xf>
    <xf numFmtId="1" fontId="6" fillId="2" borderId="8" xfId="2" applyNumberFormat="1" applyFont="1" applyFill="1" applyBorder="1" applyAlignment="1">
      <alignment horizontal="right" vertical="center"/>
    </xf>
    <xf numFmtId="0" fontId="30" fillId="0" borderId="0" xfId="0" applyFont="1" applyFill="1" applyAlignment="1">
      <alignment horizontal="left" vertical="top" wrapText="1" indent="6"/>
    </xf>
    <xf numFmtId="0" fontId="31" fillId="0" borderId="0" xfId="0" applyFont="1" applyFill="1" applyAlignment="1">
      <alignment horizontal="left" vertical="center" indent="2"/>
    </xf>
    <xf numFmtId="0" fontId="32" fillId="0" borderId="0" xfId="0" applyFont="1" applyFill="1" applyAlignment="1">
      <alignment horizontal="left" vertical="center" indent="2"/>
    </xf>
    <xf numFmtId="0" fontId="0" fillId="0" borderId="0" xfId="0" applyFill="1" applyAlignment="1">
      <alignment vertical="top" wrapText="1"/>
    </xf>
    <xf numFmtId="0" fontId="0" fillId="4" borderId="0" xfId="0" applyFill="1" applyBorder="1"/>
    <xf numFmtId="1" fontId="0" fillId="4" borderId="0" xfId="0" applyNumberFormat="1" applyFill="1" applyBorder="1"/>
    <xf numFmtId="0" fontId="5" fillId="2" borderId="49" xfId="2" applyNumberFormat="1" applyFont="1" applyFill="1" applyBorder="1" applyAlignment="1">
      <alignment horizontal="center" vertical="center"/>
    </xf>
    <xf numFmtId="1" fontId="5" fillId="0" borderId="49" xfId="2" applyNumberFormat="1" applyFont="1" applyFill="1" applyBorder="1" applyAlignment="1">
      <alignment horizontal="center" vertical="center"/>
    </xf>
    <xf numFmtId="1" fontId="12" fillId="0" borderId="42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0" fontId="6" fillId="2" borderId="19" xfId="2" applyFont="1" applyFill="1" applyBorder="1" applyAlignment="1">
      <alignment horizontal="center" vertical="center"/>
    </xf>
    <xf numFmtId="1" fontId="5" fillId="2" borderId="49" xfId="2" applyNumberFormat="1" applyFont="1" applyFill="1" applyBorder="1" applyAlignment="1">
      <alignment horizontal="center" vertical="center"/>
    </xf>
    <xf numFmtId="1" fontId="0" fillId="0" borderId="0" xfId="0" applyNumberFormat="1" applyFill="1" applyBorder="1"/>
    <xf numFmtId="1" fontId="0" fillId="0" borderId="1" xfId="0" applyNumberFormat="1" applyFill="1" applyBorder="1"/>
    <xf numFmtId="1" fontId="0" fillId="0" borderId="10" xfId="0" applyNumberFormat="1" applyFill="1" applyBorder="1"/>
    <xf numFmtId="0" fontId="12" fillId="0" borderId="6" xfId="0" applyFont="1" applyBorder="1" applyAlignment="1">
      <alignment horizontal="right"/>
    </xf>
    <xf numFmtId="0" fontId="12" fillId="0" borderId="11" xfId="0" applyFont="1" applyBorder="1" applyAlignment="1">
      <alignment horizontal="center"/>
    </xf>
    <xf numFmtId="1" fontId="5" fillId="2" borderId="45" xfId="2" applyNumberFormat="1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26" xfId="0" applyFont="1" applyBorder="1"/>
    <xf numFmtId="0" fontId="12" fillId="0" borderId="32" xfId="0" applyFont="1" applyBorder="1"/>
    <xf numFmtId="1" fontId="12" fillId="0" borderId="32" xfId="0" applyNumberFormat="1" applyFont="1" applyBorder="1" applyAlignment="1">
      <alignment horizontal="center"/>
    </xf>
    <xf numFmtId="0" fontId="6" fillId="0" borderId="6" xfId="2" applyFont="1" applyBorder="1" applyAlignment="1">
      <alignment vertical="center"/>
    </xf>
    <xf numFmtId="0" fontId="6" fillId="0" borderId="8" xfId="2" applyFont="1" applyBorder="1" applyAlignment="1">
      <alignment vertical="center"/>
    </xf>
    <xf numFmtId="0" fontId="6" fillId="0" borderId="11" xfId="2" applyFont="1" applyBorder="1" applyAlignment="1">
      <alignment vertical="center"/>
    </xf>
    <xf numFmtId="0" fontId="0" fillId="0" borderId="11" xfId="0" applyBorder="1"/>
    <xf numFmtId="0" fontId="6" fillId="0" borderId="13" xfId="2" applyFont="1" applyBorder="1" applyAlignment="1">
      <alignment vertical="center"/>
    </xf>
    <xf numFmtId="0" fontId="6" fillId="0" borderId="15" xfId="2" applyFont="1" applyBorder="1" applyAlignment="1">
      <alignment vertical="center"/>
    </xf>
    <xf numFmtId="0" fontId="0" fillId="7" borderId="7" xfId="0" applyFill="1" applyBorder="1"/>
    <xf numFmtId="0" fontId="0" fillId="0" borderId="66" xfId="0" applyBorder="1"/>
    <xf numFmtId="0" fontId="0" fillId="7" borderId="9" xfId="0" applyFill="1" applyBorder="1"/>
    <xf numFmtId="0" fontId="15" fillId="5" borderId="25" xfId="2" quotePrefix="1" applyFont="1" applyFill="1" applyBorder="1" applyAlignment="1">
      <alignment horizontal="left" vertical="center"/>
    </xf>
    <xf numFmtId="0" fontId="15" fillId="5" borderId="10" xfId="2" quotePrefix="1" applyFont="1" applyFill="1" applyBorder="1" applyAlignment="1">
      <alignment horizontal="left" vertical="center"/>
    </xf>
    <xf numFmtId="0" fontId="15" fillId="5" borderId="5" xfId="2" applyFont="1" applyFill="1" applyBorder="1" applyAlignment="1">
      <alignment vertical="center"/>
    </xf>
    <xf numFmtId="0" fontId="15" fillId="5" borderId="1" xfId="2" applyFont="1" applyFill="1" applyBorder="1" applyAlignment="1">
      <alignment vertical="center"/>
    </xf>
    <xf numFmtId="0" fontId="15" fillId="5" borderId="10" xfId="2" applyFont="1" applyFill="1" applyBorder="1" applyAlignment="1">
      <alignment vertical="center"/>
    </xf>
    <xf numFmtId="0" fontId="33" fillId="5" borderId="0" xfId="0" applyFont="1" applyFill="1"/>
    <xf numFmtId="0" fontId="6" fillId="2" borderId="0" xfId="2" applyFont="1" applyFill="1" applyBorder="1" applyAlignment="1">
      <alignment vertical="center"/>
    </xf>
    <xf numFmtId="1" fontId="6" fillId="0" borderId="12" xfId="2" quotePrefix="1" applyNumberFormat="1" applyFont="1" applyFill="1" applyBorder="1" applyAlignment="1">
      <alignment horizontal="center" vertical="center"/>
    </xf>
    <xf numFmtId="1" fontId="6" fillId="0" borderId="21" xfId="2" quotePrefix="1" applyNumberFormat="1" applyFont="1" applyFill="1" applyBorder="1" applyAlignment="1">
      <alignment horizontal="center" vertical="center"/>
    </xf>
    <xf numFmtId="0" fontId="5" fillId="0" borderId="32" xfId="2" applyNumberFormat="1" applyFont="1" applyFill="1" applyBorder="1" applyAlignment="1">
      <alignment horizontal="center" vertical="center"/>
    </xf>
    <xf numFmtId="0" fontId="6" fillId="0" borderId="32" xfId="2" applyFont="1" applyBorder="1" applyAlignment="1">
      <alignment vertical="center"/>
    </xf>
    <xf numFmtId="0" fontId="36" fillId="0" borderId="0" xfId="0" applyFont="1"/>
    <xf numFmtId="0" fontId="36" fillId="0" borderId="10" xfId="0" applyFont="1" applyBorder="1"/>
    <xf numFmtId="0" fontId="5" fillId="0" borderId="41" xfId="2" applyFont="1" applyBorder="1" applyAlignment="1">
      <alignment horizontal="center" vertical="center"/>
    </xf>
    <xf numFmtId="0" fontId="6" fillId="0" borderId="52" xfId="2" applyFont="1" applyBorder="1" applyAlignment="1">
      <alignment horizontal="center" vertical="center"/>
    </xf>
    <xf numFmtId="0" fontId="5" fillId="0" borderId="40" xfId="2" applyFont="1" applyBorder="1" applyAlignment="1">
      <alignment horizontal="center" vertical="center"/>
    </xf>
    <xf numFmtId="0" fontId="6" fillId="0" borderId="51" xfId="2" applyFont="1" applyBorder="1" applyAlignment="1">
      <alignment horizontal="center" vertical="center"/>
    </xf>
    <xf numFmtId="0" fontId="6" fillId="0" borderId="68" xfId="2" applyFont="1" applyBorder="1" applyAlignment="1">
      <alignment horizontal="center" vertical="center"/>
    </xf>
    <xf numFmtId="0" fontId="6" fillId="0" borderId="69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6" fillId="0" borderId="65" xfId="2" applyFont="1" applyBorder="1" applyAlignment="1">
      <alignment horizontal="center" vertical="center"/>
    </xf>
    <xf numFmtId="0" fontId="6" fillId="0" borderId="70" xfId="2" applyFont="1" applyBorder="1" applyAlignment="1">
      <alignment horizontal="center" vertical="center"/>
    </xf>
    <xf numFmtId="1" fontId="5" fillId="2" borderId="71" xfId="2" applyNumberFormat="1" applyFont="1" applyFill="1" applyBorder="1" applyAlignment="1">
      <alignment horizontal="center" vertical="center"/>
    </xf>
    <xf numFmtId="0" fontId="6" fillId="0" borderId="66" xfId="2" applyFont="1" applyBorder="1" applyAlignment="1">
      <alignment horizontal="center" vertical="center"/>
    </xf>
    <xf numFmtId="0" fontId="0" fillId="0" borderId="53" xfId="0" applyBorder="1"/>
    <xf numFmtId="0" fontId="6" fillId="0" borderId="40" xfId="2" applyFont="1" applyBorder="1" applyAlignment="1">
      <alignment vertical="center"/>
    </xf>
    <xf numFmtId="0" fontId="6" fillId="0" borderId="41" xfId="2" applyFont="1" applyBorder="1" applyAlignment="1">
      <alignment vertical="center"/>
    </xf>
    <xf numFmtId="0" fontId="6" fillId="0" borderId="45" xfId="2" applyFont="1" applyBorder="1" applyAlignment="1">
      <alignment vertical="center"/>
    </xf>
    <xf numFmtId="0" fontId="5" fillId="6" borderId="3" xfId="2" applyFont="1" applyFill="1" applyBorder="1" applyAlignment="1">
      <alignment horizontal="center" vertical="center"/>
    </xf>
    <xf numFmtId="0" fontId="6" fillId="0" borderId="56" xfId="2" applyFont="1" applyBorder="1" applyAlignment="1">
      <alignment vertical="center"/>
    </xf>
    <xf numFmtId="0" fontId="6" fillId="0" borderId="56" xfId="2" applyFont="1" applyBorder="1" applyAlignment="1">
      <alignment horizontal="center" vertical="center"/>
    </xf>
    <xf numFmtId="0" fontId="6" fillId="0" borderId="52" xfId="2" applyFont="1" applyBorder="1" applyAlignment="1">
      <alignment vertical="center"/>
    </xf>
    <xf numFmtId="0" fontId="6" fillId="0" borderId="23" xfId="2" applyFont="1" applyBorder="1" applyAlignment="1">
      <alignment horizontal="center" vertical="center"/>
    </xf>
    <xf numFmtId="1" fontId="6" fillId="0" borderId="23" xfId="2" applyNumberFormat="1" applyFont="1" applyBorder="1" applyAlignment="1">
      <alignment horizontal="center" vertical="center"/>
    </xf>
    <xf numFmtId="1" fontId="6" fillId="0" borderId="72" xfId="2" applyNumberFormat="1" applyFont="1" applyBorder="1" applyAlignment="1">
      <alignment horizontal="center" vertical="center"/>
    </xf>
    <xf numFmtId="0" fontId="6" fillId="0" borderId="42" xfId="2" applyFont="1" applyFill="1" applyBorder="1" applyAlignment="1">
      <alignment horizontal="left" vertical="center"/>
    </xf>
    <xf numFmtId="0" fontId="6" fillId="0" borderId="49" xfId="2" applyFont="1" applyFill="1" applyBorder="1" applyAlignment="1">
      <alignment horizontal="center" vertical="center"/>
    </xf>
    <xf numFmtId="1" fontId="5" fillId="0" borderId="23" xfId="2" applyNumberFormat="1" applyFont="1" applyFill="1" applyBorder="1" applyAlignment="1">
      <alignment horizontal="center" vertical="center"/>
    </xf>
    <xf numFmtId="0" fontId="6" fillId="0" borderId="23" xfId="2" applyFont="1" applyFill="1" applyBorder="1" applyAlignment="1">
      <alignment horizontal="center" vertical="center"/>
    </xf>
    <xf numFmtId="1" fontId="6" fillId="0" borderId="23" xfId="2" applyNumberFormat="1" applyFont="1" applyFill="1" applyBorder="1" applyAlignment="1">
      <alignment horizontal="center" vertical="center"/>
    </xf>
    <xf numFmtId="1" fontId="6" fillId="0" borderId="72" xfId="2" applyNumberFormat="1" applyFont="1" applyFill="1" applyBorder="1" applyAlignment="1">
      <alignment horizontal="center" vertical="center"/>
    </xf>
    <xf numFmtId="1" fontId="5" fillId="2" borderId="23" xfId="2" applyNumberFormat="1" applyFont="1" applyFill="1" applyBorder="1" applyAlignment="1">
      <alignment horizontal="center" vertical="center"/>
    </xf>
    <xf numFmtId="0" fontId="5" fillId="8" borderId="3" xfId="2" applyFont="1" applyFill="1" applyBorder="1" applyAlignment="1">
      <alignment horizontal="center" vertical="center"/>
    </xf>
    <xf numFmtId="0" fontId="15" fillId="5" borderId="25" xfId="2" applyFont="1" applyFill="1" applyBorder="1" applyAlignment="1">
      <alignment vertical="center"/>
    </xf>
    <xf numFmtId="0" fontId="15" fillId="5" borderId="17" xfId="2" applyFont="1" applyFill="1" applyBorder="1" applyAlignment="1">
      <alignment vertical="center"/>
    </xf>
    <xf numFmtId="0" fontId="0" fillId="0" borderId="74" xfId="0" applyBorder="1"/>
    <xf numFmtId="1" fontId="5" fillId="2" borderId="74" xfId="2" applyNumberFormat="1" applyFont="1" applyFill="1" applyBorder="1" applyAlignment="1">
      <alignment horizontal="center" vertical="center"/>
    </xf>
    <xf numFmtId="0" fontId="15" fillId="5" borderId="74" xfId="2" applyFont="1" applyFill="1" applyBorder="1" applyAlignment="1">
      <alignment vertical="center"/>
    </xf>
    <xf numFmtId="0" fontId="6" fillId="0" borderId="74" xfId="2" applyFont="1" applyBorder="1" applyAlignment="1">
      <alignment horizontal="center" vertical="center"/>
    </xf>
    <xf numFmtId="1" fontId="6" fillId="0" borderId="74" xfId="2" applyNumberFormat="1" applyFont="1" applyBorder="1" applyAlignment="1">
      <alignment horizontal="center" vertical="center"/>
    </xf>
    <xf numFmtId="1" fontId="6" fillId="0" borderId="73" xfId="2" applyNumberFormat="1" applyFont="1" applyBorder="1" applyAlignment="1">
      <alignment horizontal="center" vertical="center"/>
    </xf>
    <xf numFmtId="0" fontId="5" fillId="0" borderId="19" xfId="2" quotePrefix="1" applyFont="1" applyFill="1" applyBorder="1" applyAlignment="1">
      <alignment horizontal="center" vertical="center"/>
    </xf>
    <xf numFmtId="0" fontId="5" fillId="0" borderId="1" xfId="2" quotePrefix="1" applyFont="1" applyFill="1" applyBorder="1" applyAlignment="1">
      <alignment horizontal="center" vertical="center"/>
    </xf>
    <xf numFmtId="0" fontId="5" fillId="0" borderId="52" xfId="2" applyFont="1" applyFill="1" applyBorder="1" applyAlignment="1">
      <alignment horizontal="center" vertical="center"/>
    </xf>
    <xf numFmtId="0" fontId="6" fillId="0" borderId="52" xfId="2" applyFont="1" applyFill="1" applyBorder="1" applyAlignment="1">
      <alignment horizontal="center" vertical="center"/>
    </xf>
    <xf numFmtId="0" fontId="0" fillId="0" borderId="69" xfId="0" applyBorder="1"/>
    <xf numFmtId="0" fontId="2" fillId="0" borderId="52" xfId="0" applyFont="1" applyBorder="1" applyAlignment="1">
      <alignment horizontal="center"/>
    </xf>
    <xf numFmtId="0" fontId="12" fillId="0" borderId="52" xfId="0" applyFont="1" applyBorder="1" applyAlignment="1">
      <alignment horizontal="center"/>
    </xf>
    <xf numFmtId="0" fontId="0" fillId="0" borderId="69" xfId="0" applyBorder="1" applyAlignment="1">
      <alignment horizontal="right"/>
    </xf>
    <xf numFmtId="0" fontId="2" fillId="0" borderId="65" xfId="0" applyFont="1" applyBorder="1" applyAlignment="1">
      <alignment horizontal="center"/>
    </xf>
    <xf numFmtId="0" fontId="12" fillId="0" borderId="6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0" xfId="0" applyBorder="1"/>
    <xf numFmtId="1" fontId="0" fillId="0" borderId="72" xfId="0" applyNumberFormat="1" applyBorder="1"/>
    <xf numFmtId="1" fontId="0" fillId="0" borderId="59" xfId="0" applyNumberFormat="1" applyBorder="1"/>
    <xf numFmtId="1" fontId="0" fillId="0" borderId="49" xfId="0" applyNumberFormat="1" applyBorder="1"/>
    <xf numFmtId="0" fontId="10" fillId="0" borderId="52" xfId="0" applyFont="1" applyBorder="1" applyAlignment="1">
      <alignment horizontal="center"/>
    </xf>
    <xf numFmtId="0" fontId="10" fillId="0" borderId="65" xfId="0" applyFont="1" applyBorder="1" applyAlignment="1">
      <alignment horizontal="center"/>
    </xf>
    <xf numFmtId="0" fontId="6" fillId="0" borderId="1" xfId="2" applyFont="1" applyBorder="1" applyAlignment="1">
      <alignment horizontal="right" vertical="center"/>
    </xf>
    <xf numFmtId="1" fontId="6" fillId="2" borderId="1" xfId="2" applyNumberFormat="1" applyFont="1" applyFill="1" applyBorder="1" applyAlignment="1">
      <alignment horizontal="right" vertical="center"/>
    </xf>
    <xf numFmtId="0" fontId="0" fillId="4" borderId="7" xfId="0" applyFill="1" applyBorder="1"/>
    <xf numFmtId="0" fontId="0" fillId="4" borderId="4" xfId="0" applyFill="1" applyBorder="1"/>
    <xf numFmtId="0" fontId="12" fillId="4" borderId="31" xfId="0" applyFont="1" applyFill="1" applyBorder="1"/>
    <xf numFmtId="0" fontId="37" fillId="0" borderId="0" xfId="0" applyFont="1" applyAlignment="1">
      <alignment horizontal="center"/>
    </xf>
    <xf numFmtId="0" fontId="33" fillId="0" borderId="0" xfId="0" applyFont="1"/>
    <xf numFmtId="0" fontId="0" fillId="0" borderId="52" xfId="0" applyFill="1" applyBorder="1"/>
    <xf numFmtId="0" fontId="0" fillId="0" borderId="1" xfId="0" applyFill="1" applyBorder="1"/>
    <xf numFmtId="0" fontId="0" fillId="2" borderId="52" xfId="0" applyFill="1" applyBorder="1"/>
    <xf numFmtId="0" fontId="0" fillId="0" borderId="29" xfId="0" applyFill="1" applyBorder="1"/>
    <xf numFmtId="1" fontId="6" fillId="0" borderId="59" xfId="2" applyNumberFormat="1" applyFont="1" applyBorder="1" applyAlignment="1">
      <alignment horizontal="center" vertical="center"/>
    </xf>
    <xf numFmtId="0" fontId="6" fillId="0" borderId="36" xfId="2" applyFont="1" applyBorder="1" applyAlignment="1">
      <alignment vertical="center"/>
    </xf>
    <xf numFmtId="0" fontId="6" fillId="0" borderId="50" xfId="2" applyFont="1" applyBorder="1" applyAlignment="1">
      <alignment vertical="center"/>
    </xf>
    <xf numFmtId="0" fontId="6" fillId="0" borderId="14" xfId="2" applyFont="1" applyBorder="1" applyAlignment="1">
      <alignment vertical="center"/>
    </xf>
    <xf numFmtId="0" fontId="6" fillId="0" borderId="18" xfId="2" applyFont="1" applyBorder="1" applyAlignment="1">
      <alignment vertical="center"/>
    </xf>
    <xf numFmtId="0" fontId="5" fillId="5" borderId="0" xfId="2" applyFont="1" applyFill="1" applyBorder="1" applyAlignment="1">
      <alignment horizontal="center" vertical="center"/>
    </xf>
    <xf numFmtId="0" fontId="5" fillId="4" borderId="12" xfId="2" applyFont="1" applyFill="1" applyBorder="1" applyAlignment="1">
      <alignment vertical="center"/>
    </xf>
    <xf numFmtId="0" fontId="0" fillId="0" borderId="41" xfId="0" applyBorder="1"/>
    <xf numFmtId="0" fontId="0" fillId="0" borderId="71" xfId="0" applyBorder="1"/>
    <xf numFmtId="0" fontId="6" fillId="4" borderId="12" xfId="2" applyFont="1" applyFill="1" applyBorder="1" applyAlignment="1">
      <alignment vertical="center"/>
    </xf>
    <xf numFmtId="0" fontId="6" fillId="4" borderId="29" xfId="2" applyFont="1" applyFill="1" applyBorder="1" applyAlignment="1">
      <alignment horizontal="center" vertical="center"/>
    </xf>
    <xf numFmtId="0" fontId="6" fillId="0" borderId="37" xfId="2" applyFont="1" applyFill="1" applyBorder="1" applyAlignment="1">
      <alignment horizontal="center" vertical="center"/>
    </xf>
    <xf numFmtId="0" fontId="6" fillId="0" borderId="58" xfId="2" applyFont="1" applyBorder="1" applyAlignment="1">
      <alignment vertical="center"/>
    </xf>
    <xf numFmtId="0" fontId="6" fillId="0" borderId="59" xfId="2" applyFont="1" applyBorder="1" applyAlignment="1">
      <alignment vertical="center"/>
    </xf>
    <xf numFmtId="0" fontId="6" fillId="0" borderId="24" xfId="2" applyFont="1" applyBorder="1" applyAlignment="1">
      <alignment vertical="center"/>
    </xf>
    <xf numFmtId="0" fontId="6" fillId="0" borderId="60" xfId="2" applyFont="1" applyBorder="1" applyAlignment="1">
      <alignment vertical="center"/>
    </xf>
    <xf numFmtId="0" fontId="5" fillId="2" borderId="38" xfId="2" applyFont="1" applyFill="1" applyBorder="1" applyAlignment="1">
      <alignment horizontal="center" vertical="center"/>
    </xf>
    <xf numFmtId="1" fontId="5" fillId="2" borderId="37" xfId="2" applyNumberFormat="1" applyFont="1" applyFill="1" applyBorder="1" applyAlignment="1">
      <alignment horizontal="center" vertical="center"/>
    </xf>
    <xf numFmtId="1" fontId="5" fillId="2" borderId="38" xfId="2" applyNumberFormat="1" applyFont="1" applyFill="1" applyBorder="1" applyAlignment="1">
      <alignment horizontal="center" vertical="center"/>
    </xf>
    <xf numFmtId="0" fontId="5" fillId="0" borderId="66" xfId="2" applyFont="1" applyFill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18" xfId="0" applyBorder="1"/>
    <xf numFmtId="0" fontId="0" fillId="0" borderId="59" xfId="0" applyBorder="1"/>
    <xf numFmtId="0" fontId="0" fillId="0" borderId="32" xfId="0" applyBorder="1"/>
    <xf numFmtId="1" fontId="5" fillId="2" borderId="61" xfId="2" applyNumberFormat="1" applyFont="1" applyFill="1" applyBorder="1" applyAlignment="1">
      <alignment horizontal="center" vertical="center"/>
    </xf>
    <xf numFmtId="1" fontId="5" fillId="0" borderId="38" xfId="2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0" borderId="12" xfId="0" applyFill="1" applyBorder="1"/>
    <xf numFmtId="0" fontId="6" fillId="0" borderId="25" xfId="2" applyFont="1" applyBorder="1" applyAlignment="1">
      <alignment vertical="center"/>
    </xf>
    <xf numFmtId="0" fontId="0" fillId="2" borderId="1" xfId="0" applyFill="1" applyBorder="1"/>
    <xf numFmtId="0" fontId="2" fillId="8" borderId="0" xfId="0" applyFont="1" applyFill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1" fontId="25" fillId="2" borderId="1" xfId="2" applyNumberFormat="1" applyFont="1" applyFill="1" applyBorder="1" applyAlignment="1">
      <alignment horizontal="right" vertical="center"/>
    </xf>
    <xf numFmtId="0" fontId="25" fillId="0" borderId="37" xfId="2" applyFont="1" applyFill="1" applyBorder="1" applyAlignment="1">
      <alignment horizontal="left" vertical="center"/>
    </xf>
    <xf numFmtId="0" fontId="25" fillId="0" borderId="1" xfId="2" applyFont="1" applyFill="1" applyBorder="1" applyAlignment="1">
      <alignment horizontal="left" vertical="center"/>
    </xf>
    <xf numFmtId="1" fontId="6" fillId="2" borderId="0" xfId="2" applyNumberFormat="1" applyFont="1" applyFill="1" applyBorder="1" applyAlignment="1">
      <alignment horizontal="center" vertical="center"/>
    </xf>
    <xf numFmtId="0" fontId="6" fillId="2" borderId="0" xfId="2" applyFont="1" applyFill="1" applyBorder="1" applyAlignment="1">
      <alignment horizontal="center" vertical="center"/>
    </xf>
    <xf numFmtId="1" fontId="25" fillId="2" borderId="38" xfId="2" applyNumberFormat="1" applyFont="1" applyFill="1" applyBorder="1" applyAlignment="1">
      <alignment horizontal="right" vertical="center"/>
    </xf>
    <xf numFmtId="1" fontId="25" fillId="2" borderId="37" xfId="2" applyNumberFormat="1" applyFont="1" applyFill="1" applyBorder="1" applyAlignment="1">
      <alignment horizontal="right" vertical="center"/>
    </xf>
    <xf numFmtId="0" fontId="25" fillId="2" borderId="1" xfId="2" applyFont="1" applyFill="1" applyBorder="1" applyAlignment="1">
      <alignment horizontal="right" vertical="center"/>
    </xf>
    <xf numFmtId="0" fontId="6" fillId="0" borderId="41" xfId="2" applyFont="1" applyBorder="1" applyAlignment="1">
      <alignment horizontal="center" vertical="center"/>
    </xf>
    <xf numFmtId="0" fontId="21" fillId="0" borderId="45" xfId="6" applyFont="1" applyBorder="1" applyAlignment="1">
      <alignment horizontal="center"/>
    </xf>
    <xf numFmtId="0" fontId="6" fillId="0" borderId="10" xfId="2" applyFont="1" applyFill="1" applyBorder="1" applyAlignment="1">
      <alignment horizontal="left" vertical="center"/>
    </xf>
    <xf numFmtId="0" fontId="6" fillId="0" borderId="11" xfId="2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6" fillId="0" borderId="20" xfId="2" applyFont="1" applyBorder="1" applyAlignment="1">
      <alignment vertical="center"/>
    </xf>
    <xf numFmtId="0" fontId="6" fillId="0" borderId="21" xfId="2" applyFont="1" applyBorder="1" applyAlignment="1">
      <alignment vertical="center"/>
    </xf>
    <xf numFmtId="0" fontId="6" fillId="0" borderId="23" xfId="2" applyFont="1" applyBorder="1" applyAlignment="1">
      <alignment vertical="center"/>
    </xf>
    <xf numFmtId="0" fontId="6" fillId="0" borderId="55" xfId="2" applyFont="1" applyBorder="1" applyAlignment="1">
      <alignment vertical="center"/>
    </xf>
    <xf numFmtId="0" fontId="5" fillId="5" borderId="3" xfId="2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1" fontId="5" fillId="2" borderId="9" xfId="2" applyNumberFormat="1" applyFont="1" applyFill="1" applyBorder="1" applyAlignment="1">
      <alignment horizontal="center" vertical="center"/>
    </xf>
    <xf numFmtId="1" fontId="5" fillId="0" borderId="4" xfId="2" applyNumberFormat="1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1" fontId="5" fillId="0" borderId="7" xfId="2" applyNumberFormat="1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1" fontId="5" fillId="4" borderId="7" xfId="2" applyNumberFormat="1" applyFont="1" applyFill="1" applyBorder="1" applyAlignment="1">
      <alignment horizontal="center" vertical="center"/>
    </xf>
    <xf numFmtId="0" fontId="6" fillId="4" borderId="1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164" fontId="6" fillId="4" borderId="1" xfId="2" applyNumberFormat="1" applyFont="1" applyFill="1" applyBorder="1" applyAlignment="1">
      <alignment horizontal="center" vertical="center"/>
    </xf>
    <xf numFmtId="0" fontId="6" fillId="4" borderId="8" xfId="2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/>
    </xf>
    <xf numFmtId="164" fontId="6" fillId="0" borderId="1" xfId="2" applyNumberFormat="1" applyFont="1" applyBorder="1" applyAlignment="1">
      <alignment horizontal="center" vertical="center"/>
    </xf>
    <xf numFmtId="0" fontId="5" fillId="0" borderId="7" xfId="2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5" borderId="2" xfId="2" applyFont="1" applyFill="1" applyBorder="1" applyAlignment="1">
      <alignment horizontal="center" vertical="center"/>
    </xf>
    <xf numFmtId="1" fontId="5" fillId="0" borderId="9" xfId="2" applyNumberFormat="1" applyFont="1" applyFill="1" applyBorder="1" applyAlignment="1">
      <alignment horizontal="center" vertical="center"/>
    </xf>
    <xf numFmtId="164" fontId="6" fillId="0" borderId="10" xfId="2" applyNumberFormat="1" applyFont="1" applyBorder="1" applyAlignment="1">
      <alignment horizontal="center" vertical="center"/>
    </xf>
    <xf numFmtId="0" fontId="6" fillId="0" borderId="5" xfId="2" quotePrefix="1" applyFont="1" applyFill="1" applyBorder="1" applyAlignment="1">
      <alignment horizontal="left" vertical="center"/>
    </xf>
    <xf numFmtId="1" fontId="5" fillId="0" borderId="13" xfId="2" applyNumberFormat="1" applyFont="1" applyFill="1" applyBorder="1" applyAlignment="1">
      <alignment horizontal="center" vertical="center"/>
    </xf>
    <xf numFmtId="0" fontId="6" fillId="0" borderId="14" xfId="2" applyFont="1" applyFill="1" applyBorder="1" applyAlignment="1">
      <alignment vertical="center"/>
    </xf>
    <xf numFmtId="164" fontId="6" fillId="0" borderId="14" xfId="2" applyNumberFormat="1" applyFont="1" applyFill="1" applyBorder="1" applyAlignment="1">
      <alignment horizontal="center" vertical="center"/>
    </xf>
    <xf numFmtId="0" fontId="6" fillId="0" borderId="15" xfId="2" applyFont="1" applyFill="1" applyBorder="1" applyAlignment="1">
      <alignment horizontal="center" vertical="center"/>
    </xf>
    <xf numFmtId="164" fontId="6" fillId="0" borderId="40" xfId="2" applyNumberFormat="1" applyFont="1" applyFill="1" applyBorder="1" applyAlignment="1">
      <alignment horizontal="center" vertical="center"/>
    </xf>
    <xf numFmtId="164" fontId="6" fillId="0" borderId="41" xfId="2" applyNumberFormat="1" applyFont="1" applyFill="1" applyBorder="1" applyAlignment="1">
      <alignment horizontal="center" vertical="center"/>
    </xf>
    <xf numFmtId="164" fontId="6" fillId="0" borderId="45" xfId="2" applyNumberFormat="1" applyFont="1" applyFill="1" applyBorder="1" applyAlignment="1">
      <alignment horizontal="center" vertical="center"/>
    </xf>
    <xf numFmtId="164" fontId="6" fillId="0" borderId="5" xfId="2" applyNumberFormat="1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12" fillId="0" borderId="20" xfId="0" applyFont="1" applyBorder="1"/>
    <xf numFmtId="0" fontId="10" fillId="0" borderId="42" xfId="0" applyFont="1" applyBorder="1"/>
    <xf numFmtId="0" fontId="10" fillId="0" borderId="42" xfId="0" applyFont="1" applyBorder="1" applyAlignment="1">
      <alignment horizontal="center"/>
    </xf>
    <xf numFmtId="0" fontId="6" fillId="0" borderId="21" xfId="2" applyFont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1" fontId="6" fillId="4" borderId="1" xfId="2" applyNumberFormat="1" applyFont="1" applyFill="1" applyBorder="1" applyAlignment="1">
      <alignment horizontal="center" vertical="center"/>
    </xf>
    <xf numFmtId="1" fontId="6" fillId="4" borderId="41" xfId="2" applyNumberFormat="1" applyFont="1" applyFill="1" applyBorder="1" applyAlignment="1">
      <alignment horizontal="center" vertical="center"/>
    </xf>
    <xf numFmtId="1" fontId="6" fillId="0" borderId="41" xfId="2" applyNumberFormat="1" applyFont="1" applyBorder="1" applyAlignment="1">
      <alignment horizontal="center" vertical="center"/>
    </xf>
    <xf numFmtId="0" fontId="0" fillId="0" borderId="38" xfId="0" applyNumberFormat="1" applyBorder="1"/>
    <xf numFmtId="166" fontId="25" fillId="0" borderId="1" xfId="2" applyNumberFormat="1" applyFont="1" applyFill="1" applyBorder="1" applyAlignment="1">
      <alignment horizontal="center" vertical="center"/>
    </xf>
    <xf numFmtId="0" fontId="0" fillId="0" borderId="62" xfId="0" applyBorder="1"/>
    <xf numFmtId="44" fontId="0" fillId="0" borderId="0" xfId="0" applyNumberFormat="1"/>
    <xf numFmtId="167" fontId="0" fillId="0" borderId="0" xfId="0" applyNumberFormat="1"/>
    <xf numFmtId="0" fontId="5" fillId="5" borderId="75" xfId="2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/>
    </xf>
    <xf numFmtId="0" fontId="38" fillId="0" borderId="0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6" fillId="2" borderId="0" xfId="0" applyFont="1" applyFill="1" applyBorder="1" applyAlignment="1">
      <alignment horizontal="right"/>
    </xf>
    <xf numFmtId="0" fontId="12" fillId="2" borderId="5" xfId="0" applyFont="1" applyFill="1" applyBorder="1" applyAlignment="1">
      <alignment horizontal="center"/>
    </xf>
    <xf numFmtId="0" fontId="0" fillId="0" borderId="5" xfId="0" applyFont="1" applyBorder="1"/>
    <xf numFmtId="0" fontId="0" fillId="0" borderId="1" xfId="0" applyFont="1" applyBorder="1"/>
    <xf numFmtId="43" fontId="0" fillId="2" borderId="5" xfId="0" applyNumberFormat="1" applyFont="1" applyFill="1" applyBorder="1"/>
    <xf numFmtId="43" fontId="0" fillId="2" borderId="5" xfId="0" applyNumberFormat="1" applyFont="1" applyFill="1" applyBorder="1" applyAlignment="1">
      <alignment horizontal="right"/>
    </xf>
    <xf numFmtId="43" fontId="11" fillId="0" borderId="1" xfId="2" applyNumberFormat="1" applyFont="1" applyFill="1" applyBorder="1" applyAlignment="1">
      <alignment horizontal="center" vertical="center"/>
    </xf>
    <xf numFmtId="43" fontId="0" fillId="0" borderId="1" xfId="0" applyNumberFormat="1" applyFont="1" applyBorder="1" applyAlignment="1">
      <alignment horizontal="right"/>
    </xf>
    <xf numFmtId="43" fontId="11" fillId="0" borderId="1" xfId="2" applyNumberFormat="1" applyFont="1" applyFill="1" applyBorder="1" applyAlignment="1">
      <alignment horizontal="right" vertical="center"/>
    </xf>
    <xf numFmtId="43" fontId="0" fillId="0" borderId="1" xfId="0" applyNumberFormat="1" applyFont="1" applyBorder="1" applyAlignment="1">
      <alignment horizontal="center"/>
    </xf>
    <xf numFmtId="43" fontId="0" fillId="0" borderId="10" xfId="0" applyNumberFormat="1" applyFont="1" applyBorder="1" applyAlignment="1">
      <alignment horizontal="center"/>
    </xf>
    <xf numFmtId="43" fontId="0" fillId="0" borderId="10" xfId="0" applyNumberFormat="1" applyFont="1" applyBorder="1" applyAlignment="1">
      <alignment horizontal="right"/>
    </xf>
    <xf numFmtId="43" fontId="0" fillId="0" borderId="5" xfId="0" applyNumberFormat="1" applyFont="1" applyBorder="1"/>
    <xf numFmtId="43" fontId="0" fillId="0" borderId="6" xfId="0" applyNumberFormat="1" applyFont="1" applyBorder="1"/>
    <xf numFmtId="43" fontId="0" fillId="0" borderId="8" xfId="0" applyNumberFormat="1" applyFont="1" applyBorder="1"/>
    <xf numFmtId="43" fontId="0" fillId="0" borderId="10" xfId="0" applyNumberFormat="1" applyFont="1" applyBorder="1"/>
    <xf numFmtId="43" fontId="0" fillId="0" borderId="11" xfId="0" applyNumberFormat="1" applyFont="1" applyBorder="1"/>
    <xf numFmtId="43" fontId="0" fillId="0" borderId="14" xfId="0" applyNumberFormat="1" applyBorder="1"/>
    <xf numFmtId="43" fontId="0" fillId="0" borderId="15" xfId="0" applyNumberFormat="1" applyBorder="1"/>
    <xf numFmtId="0" fontId="13" fillId="2" borderId="0" xfId="0" applyFont="1" applyFill="1" applyBorder="1" applyAlignment="1">
      <alignment horizontal="center"/>
    </xf>
    <xf numFmtId="0" fontId="6" fillId="2" borderId="0" xfId="2" applyFont="1" applyFill="1" applyBorder="1" applyAlignment="1">
      <alignment horizontal="left" vertical="center"/>
    </xf>
    <xf numFmtId="1" fontId="0" fillId="0" borderId="56" xfId="0" applyNumberFormat="1" applyBorder="1"/>
    <xf numFmtId="0" fontId="12" fillId="0" borderId="21" xfId="0" applyFont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0" fillId="0" borderId="17" xfId="0" applyNumberFormat="1" applyBorder="1"/>
    <xf numFmtId="0" fontId="0" fillId="0" borderId="17" xfId="0" applyNumberFormat="1" applyBorder="1"/>
    <xf numFmtId="43" fontId="0" fillId="0" borderId="17" xfId="0" applyNumberFormat="1" applyFont="1" applyBorder="1" applyAlignment="1">
      <alignment horizontal="center"/>
    </xf>
    <xf numFmtId="43" fontId="0" fillId="0" borderId="17" xfId="0" applyNumberFormat="1" applyFont="1" applyBorder="1" applyAlignment="1">
      <alignment horizontal="right"/>
    </xf>
    <xf numFmtId="0" fontId="0" fillId="0" borderId="17" xfId="0" applyFont="1" applyBorder="1"/>
    <xf numFmtId="43" fontId="0" fillId="0" borderId="17" xfId="0" applyNumberFormat="1" applyFont="1" applyBorder="1"/>
    <xf numFmtId="43" fontId="0" fillId="0" borderId="18" xfId="0" applyNumberFormat="1" applyFont="1" applyBorder="1"/>
    <xf numFmtId="0" fontId="5" fillId="0" borderId="0" xfId="2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/>
    <xf numFmtId="0" fontId="5" fillId="0" borderId="0" xfId="2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36" xfId="0" applyBorder="1" applyAlignment="1"/>
    <xf numFmtId="0" fontId="0" fillId="0" borderId="30" xfId="0" applyBorder="1" applyAlignment="1"/>
    <xf numFmtId="0" fontId="34" fillId="9" borderId="64" xfId="0" applyFont="1" applyFill="1" applyBorder="1" applyAlignment="1">
      <alignment horizontal="center" vertical="center"/>
    </xf>
    <xf numFmtId="0" fontId="34" fillId="0" borderId="62" xfId="0" applyFont="1" applyBorder="1" applyAlignment="1">
      <alignment horizontal="center" vertical="center"/>
    </xf>
    <xf numFmtId="0" fontId="34" fillId="0" borderId="61" xfId="0" applyFont="1" applyBorder="1" applyAlignment="1">
      <alignment horizontal="center" vertical="center"/>
    </xf>
    <xf numFmtId="0" fontId="34" fillId="0" borderId="67" xfId="0" applyFont="1" applyBorder="1" applyAlignment="1">
      <alignment horizontal="center" vertical="center"/>
    </xf>
    <xf numFmtId="0" fontId="34" fillId="0" borderId="56" xfId="0" applyFont="1" applyBorder="1" applyAlignment="1">
      <alignment horizontal="center" vertical="center"/>
    </xf>
    <xf numFmtId="0" fontId="34" fillId="0" borderId="66" xfId="0" applyFont="1" applyBorder="1" applyAlignment="1">
      <alignment horizontal="center" vertical="center"/>
    </xf>
    <xf numFmtId="0" fontId="34" fillId="9" borderId="45" xfId="0" applyFont="1" applyFill="1" applyBorder="1" applyAlignment="1">
      <alignment horizontal="center" vertical="center"/>
    </xf>
    <xf numFmtId="0" fontId="34" fillId="0" borderId="65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</cellXfs>
  <cellStyles count="15">
    <cellStyle name="Comma 2" xfId="4" xr:uid="{00000000-0005-0000-0000-000000000000}"/>
    <cellStyle name="Comma 3" xfId="13" xr:uid="{00000000-0005-0000-0000-000001000000}"/>
    <cellStyle name="Comma 3 2" xfId="14" xr:uid="{00000000-0005-0000-0000-000002000000}"/>
    <cellStyle name="Currency 2" xfId="5" xr:uid="{00000000-0005-0000-0000-000003000000}"/>
    <cellStyle name="Normal" xfId="0" builtinId="0"/>
    <cellStyle name="Normal 2" xfId="1" xr:uid="{00000000-0005-0000-0000-000005000000}"/>
    <cellStyle name="Normal 2 2" xfId="6" xr:uid="{00000000-0005-0000-0000-000006000000}"/>
    <cellStyle name="Normal 3" xfId="7" xr:uid="{00000000-0005-0000-0000-000007000000}"/>
    <cellStyle name="Normal 3 2" xfId="8" xr:uid="{00000000-0005-0000-0000-000008000000}"/>
    <cellStyle name="Normal 4" xfId="9" xr:uid="{00000000-0005-0000-0000-000009000000}"/>
    <cellStyle name="Normal 4 2" xfId="10" xr:uid="{00000000-0005-0000-0000-00000A000000}"/>
    <cellStyle name="Normal 6" xfId="12" xr:uid="{00000000-0005-0000-0000-00000B000000}"/>
    <cellStyle name="Normal_FFB Retail Price List - October 8, 2007_2009 PROMOTIONAL CALENDAR-3Q (UNPROTECTED)_2010 PROMOTIONAL CALENDAR-2Q (UNPROTECTED)" xfId="2" xr:uid="{00000000-0005-0000-0000-00000C000000}"/>
    <cellStyle name="Percent 2" xfId="3" xr:uid="{00000000-0005-0000-0000-00000D000000}"/>
    <cellStyle name="Percent 3" xfId="11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F0"/>
  </sheetPr>
  <dimension ref="A1:I231"/>
  <sheetViews>
    <sheetView tabSelected="1" view="pageLayout" zoomScaleNormal="100" workbookViewId="0">
      <selection activeCell="A12" sqref="A12"/>
    </sheetView>
  </sheetViews>
  <sheetFormatPr defaultRowHeight="15" x14ac:dyDescent="0.25"/>
  <cols>
    <col min="2" max="2" width="10.42578125" style="3" bestFit="1" customWidth="1"/>
    <col min="3" max="3" width="49.42578125" bestFit="1" customWidth="1"/>
    <col min="4" max="4" width="16.7109375" bestFit="1" customWidth="1"/>
    <col min="5" max="6" width="9.140625" style="44"/>
  </cols>
  <sheetData>
    <row r="1" spans="1:8" ht="15.75" x14ac:dyDescent="0.25">
      <c r="A1" s="59" t="s">
        <v>298</v>
      </c>
      <c r="B1" s="18"/>
      <c r="C1" s="4"/>
      <c r="D1" s="4"/>
      <c r="E1" s="45"/>
      <c r="F1" s="45"/>
    </row>
    <row r="2" spans="1:8" ht="15.75" x14ac:dyDescent="0.25">
      <c r="A2" s="59" t="s">
        <v>299</v>
      </c>
      <c r="B2" s="19" t="s">
        <v>0</v>
      </c>
      <c r="C2" s="7" t="s">
        <v>1</v>
      </c>
      <c r="D2" s="6" t="s">
        <v>2</v>
      </c>
      <c r="E2" s="46" t="s">
        <v>293</v>
      </c>
      <c r="F2" s="46" t="s">
        <v>294</v>
      </c>
    </row>
    <row r="3" spans="1:8" ht="16.5" thickBot="1" x14ac:dyDescent="0.3">
      <c r="B3" s="25"/>
      <c r="C3" s="9"/>
      <c r="D3" s="8"/>
      <c r="E3" s="47"/>
      <c r="F3" s="47"/>
    </row>
    <row r="4" spans="1:8" ht="16.5" thickBot="1" x14ac:dyDescent="0.3">
      <c r="B4" s="20" t="s">
        <v>3</v>
      </c>
      <c r="C4" s="21" t="s">
        <v>4</v>
      </c>
      <c r="D4" s="5"/>
      <c r="E4" s="48"/>
      <c r="F4" s="48"/>
    </row>
    <row r="5" spans="1:8" ht="15.75" x14ac:dyDescent="0.25">
      <c r="A5" s="60">
        <f>'Fred Meyer'!A6+'Fred Meyer'!B6+Military!A5+Military!B5+Greely!A5+Safeway!A4+Safeway!B4+Safeway!C4+WalMart!A5+'C&amp;J Drive in'!E9</f>
        <v>0</v>
      </c>
      <c r="B5" s="61">
        <v>70001</v>
      </c>
      <c r="C5" s="62" t="s">
        <v>5</v>
      </c>
      <c r="D5" s="63" t="s">
        <v>6</v>
      </c>
      <c r="E5" s="64">
        <v>16</v>
      </c>
      <c r="F5" s="65">
        <v>10</v>
      </c>
      <c r="H5">
        <f t="shared" ref="H5:H67" si="0">ROUND((IF(F5&gt;0,A5/F5,0)),1)</f>
        <v>0</v>
      </c>
    </row>
    <row r="6" spans="1:8" ht="15.75" x14ac:dyDescent="0.25">
      <c r="A6" s="66">
        <f>'Fred Meyer'!A7+'Fred Meyer'!B7+Military!A6+Military!B6+Greely!A6+Safeway!A5+Safeway!B5+Safeway!C5+WalMart!A6+'C&amp;J Drive in'!E10+IGA!A8</f>
        <v>0</v>
      </c>
      <c r="B6" s="14">
        <v>70003</v>
      </c>
      <c r="C6" s="22" t="s">
        <v>14</v>
      </c>
      <c r="D6" s="12" t="s">
        <v>296</v>
      </c>
      <c r="E6" s="49">
        <v>16</v>
      </c>
      <c r="F6" s="67">
        <v>10</v>
      </c>
      <c r="H6" s="1">
        <f>ROUND((IF(F6&gt;0,A6/F6,0)),1)</f>
        <v>0</v>
      </c>
    </row>
    <row r="7" spans="1:8" ht="15.75" x14ac:dyDescent="0.25">
      <c r="A7" s="66">
        <f>'Fred Meyer'!A8+'Fred Meyer'!B8+Military!B7+Safeway!A6+Safeway!B6+Safeway!C6+WalMart!A7</f>
        <v>0</v>
      </c>
      <c r="B7" s="14">
        <v>70004</v>
      </c>
      <c r="C7" s="22" t="s">
        <v>12</v>
      </c>
      <c r="D7" s="12" t="s">
        <v>13</v>
      </c>
      <c r="E7" s="49">
        <v>16</v>
      </c>
      <c r="F7" s="67">
        <v>10</v>
      </c>
      <c r="H7" s="1">
        <f>ROUND((IF(F7&gt;0,A7/F7,0)),1)</f>
        <v>0</v>
      </c>
    </row>
    <row r="8" spans="1:8" ht="15.75" x14ac:dyDescent="0.25">
      <c r="A8" s="66">
        <f>'Fred Meyer'!A9+'Fred Meyer'!B9+Military!A8+Military!B8+Safeway!A7+Safeway!B7+Safeway!C7+WalMart!A8</f>
        <v>0</v>
      </c>
      <c r="B8" s="14">
        <v>70005</v>
      </c>
      <c r="C8" s="22" t="s">
        <v>10</v>
      </c>
      <c r="D8" s="12" t="s">
        <v>11</v>
      </c>
      <c r="E8" s="49">
        <v>16</v>
      </c>
      <c r="F8" s="67">
        <v>10</v>
      </c>
      <c r="H8" s="1">
        <f t="shared" si="0"/>
        <v>0</v>
      </c>
    </row>
    <row r="9" spans="1:8" ht="15.75" x14ac:dyDescent="0.25">
      <c r="A9" s="66">
        <f>'Fred Meyer'!A10+'Fred Meyer'!B10+Military!A9+Military!B9+'Dining Services'!A5+'Dining Services'!B5+'Dining Services'!C5+'Dining Services'!D5+Safeway!A8+Safeway!B8+Safeway!C8+WalMart!A9+'Denny''s'!E10</f>
        <v>0</v>
      </c>
      <c r="B9" s="14">
        <v>70008</v>
      </c>
      <c r="C9" s="22" t="s">
        <v>17</v>
      </c>
      <c r="D9" s="12" t="s">
        <v>18</v>
      </c>
      <c r="E9" s="49">
        <v>14</v>
      </c>
      <c r="F9" s="67">
        <v>7</v>
      </c>
      <c r="H9" s="1">
        <f t="shared" ref="H9:H13" si="1">ROUND((IF(F9&gt;0,A9/F9,0)),1)</f>
        <v>0</v>
      </c>
    </row>
    <row r="10" spans="1:8" ht="15.75" x14ac:dyDescent="0.25">
      <c r="A10" s="66">
        <f>'Fred Meyer'!A11+'Fred Meyer'!B11+Military!B10+WalMart!A10+Safeway!A9+Safeway!B9+Safeway!C9</f>
        <v>0</v>
      </c>
      <c r="B10" s="13">
        <v>70016</v>
      </c>
      <c r="C10" s="22" t="s">
        <v>516</v>
      </c>
      <c r="D10" s="12" t="s">
        <v>515</v>
      </c>
      <c r="E10" s="49">
        <v>16</v>
      </c>
      <c r="F10" s="67">
        <v>10</v>
      </c>
      <c r="H10" s="1">
        <f t="shared" si="1"/>
        <v>0</v>
      </c>
    </row>
    <row r="11" spans="1:8" ht="15.75" x14ac:dyDescent="0.25">
      <c r="A11" s="66">
        <f>Military!A11+Military!B11+Safeway!A10+Safeway!B10+Safeway!C10+WalMart!A11+'Fred Meyer'!A12+'Fred Meyer'!B12</f>
        <v>0</v>
      </c>
      <c r="B11" s="13">
        <v>70017</v>
      </c>
      <c r="C11" s="22" t="s">
        <v>792</v>
      </c>
      <c r="D11" s="12" t="s">
        <v>16</v>
      </c>
      <c r="E11" s="49">
        <v>16</v>
      </c>
      <c r="F11" s="67">
        <v>10</v>
      </c>
      <c r="H11" s="1">
        <f t="shared" si="1"/>
        <v>0</v>
      </c>
    </row>
    <row r="12" spans="1:8" s="1" customFormat="1" ht="15.75" x14ac:dyDescent="0.25">
      <c r="A12" s="66">
        <f>'Dining Services'!A6+'Dining Services'!B6+'Dining Services'!C6+'Dining Services'!D6+'Denny''s'!E5</f>
        <v>0</v>
      </c>
      <c r="B12" s="13">
        <v>78569</v>
      </c>
      <c r="C12" s="22" t="s">
        <v>256</v>
      </c>
      <c r="D12" s="12" t="s">
        <v>605</v>
      </c>
      <c r="E12" s="49">
        <v>16</v>
      </c>
      <c r="F12" s="67">
        <v>10</v>
      </c>
      <c r="H12" s="1">
        <f t="shared" si="1"/>
        <v>0</v>
      </c>
    </row>
    <row r="13" spans="1:8" ht="15.75" x14ac:dyDescent="0.25">
      <c r="A13" s="110">
        <f>'Dining Services'!A7+'Dining Services'!B7+'Dining Services'!C7+'Dining Services'!D7+'Denny''s'!E6</f>
        <v>0</v>
      </c>
      <c r="B13" s="142">
        <v>78570</v>
      </c>
      <c r="C13" s="143" t="s">
        <v>258</v>
      </c>
      <c r="D13" s="113" t="s">
        <v>606</v>
      </c>
      <c r="E13" s="114">
        <v>16</v>
      </c>
      <c r="F13" s="115">
        <v>10</v>
      </c>
      <c r="H13" s="1">
        <f t="shared" si="1"/>
        <v>0</v>
      </c>
    </row>
    <row r="14" spans="1:8" s="1" customFormat="1" ht="15.75" x14ac:dyDescent="0.25">
      <c r="A14" s="66">
        <f>'Fred Meyer'!A13+'Fred Meyer'!B13+Military!A12+Military!B12+Safeway!A11+Safeway!B11+Safeway!C11+WalMart!A12+Greely!A7</f>
        <v>0</v>
      </c>
      <c r="B14" s="13">
        <v>89609</v>
      </c>
      <c r="C14" s="22" t="s">
        <v>270</v>
      </c>
      <c r="D14" s="12" t="s">
        <v>282</v>
      </c>
      <c r="E14" s="49">
        <v>16</v>
      </c>
      <c r="F14" s="67">
        <v>10</v>
      </c>
      <c r="H14" s="1">
        <f t="shared" si="0"/>
        <v>0</v>
      </c>
    </row>
    <row r="15" spans="1:8" s="1" customFormat="1" ht="15.75" x14ac:dyDescent="0.25">
      <c r="A15" s="110">
        <f>'Fred Meyer'!A14+'Fred Meyer'!B14+Military!A13+Military!B13+Safeway!A12+Safeway!B12+Safeway!C12+WalMart!A13+Greely!A8</f>
        <v>0</v>
      </c>
      <c r="B15" s="142">
        <v>89611</v>
      </c>
      <c r="C15" s="112" t="s">
        <v>269</v>
      </c>
      <c r="D15" s="113" t="s">
        <v>283</v>
      </c>
      <c r="E15" s="114">
        <v>16</v>
      </c>
      <c r="F15" s="115">
        <v>10</v>
      </c>
      <c r="H15" s="1">
        <f t="shared" si="0"/>
        <v>0</v>
      </c>
    </row>
    <row r="16" spans="1:8" s="1" customFormat="1" ht="15.75" x14ac:dyDescent="0.25">
      <c r="A16" s="2">
        <f>'Fred Meyer'!A23+'Fred Meyer'!B23+Safeway!A22+Safeway!B22+Safeway!C22+WalMart!A22</f>
        <v>0</v>
      </c>
      <c r="B16" s="13">
        <v>70062</v>
      </c>
      <c r="C16" s="22" t="s">
        <v>900</v>
      </c>
      <c r="D16" s="12" t="s">
        <v>904</v>
      </c>
      <c r="E16" s="49"/>
      <c r="F16" s="49">
        <v>8</v>
      </c>
    </row>
    <row r="17" spans="1:8" s="1" customFormat="1" ht="16.5" thickBot="1" x14ac:dyDescent="0.3">
      <c r="A17" s="179">
        <f>'Fred Meyer'!A24+'Fred Meyer'!B24+Safeway!A23+Safeway!B23+Safeway!C23+WalMart!A23</f>
        <v>0</v>
      </c>
      <c r="B17" s="74">
        <v>70063</v>
      </c>
      <c r="C17" s="70" t="s">
        <v>901</v>
      </c>
      <c r="D17" s="71" t="s">
        <v>903</v>
      </c>
      <c r="E17" s="72"/>
      <c r="F17" s="72">
        <v>8</v>
      </c>
    </row>
    <row r="18" spans="1:8" ht="16.5" thickBot="1" x14ac:dyDescent="0.3">
      <c r="A18" s="709"/>
      <c r="B18" s="27"/>
      <c r="C18" s="28"/>
      <c r="D18" s="29"/>
      <c r="E18" s="50"/>
      <c r="F18" s="50"/>
      <c r="H18" s="1"/>
    </row>
    <row r="19" spans="1:8" ht="16.5" thickBot="1" x14ac:dyDescent="0.3">
      <c r="A19" s="1"/>
      <c r="B19" s="18"/>
      <c r="C19" s="21" t="s">
        <v>27</v>
      </c>
      <c r="D19" s="10"/>
      <c r="E19" s="51"/>
      <c r="F19" s="51"/>
      <c r="H19" s="1"/>
    </row>
    <row r="20" spans="1:8" ht="15.75" x14ac:dyDescent="0.25">
      <c r="A20" s="165">
        <f>'Fred Meyer'!A17+'Fred Meyer'!B17+Military!B16+Safeway!A15+Safeway!B15+Safeway!C15+WalMart!A16</f>
        <v>0</v>
      </c>
      <c r="B20" s="413">
        <v>70100</v>
      </c>
      <c r="C20" s="414" t="s">
        <v>28</v>
      </c>
      <c r="D20" s="415" t="s">
        <v>29</v>
      </c>
      <c r="E20" s="416">
        <v>18</v>
      </c>
      <c r="F20" s="417">
        <v>10</v>
      </c>
      <c r="H20" s="1">
        <f t="shared" si="0"/>
        <v>0</v>
      </c>
    </row>
    <row r="21" spans="1:8" ht="15.75" x14ac:dyDescent="0.25">
      <c r="A21" s="66">
        <f>'Fred Meyer'!A18+'Fred Meyer'!B18+Military!A17+Military!B17+Safeway!A16+Safeway!B16+Safeway!C16+WalMart!A17</f>
        <v>0</v>
      </c>
      <c r="B21" s="118">
        <v>70102</v>
      </c>
      <c r="C21" s="132" t="s">
        <v>30</v>
      </c>
      <c r="D21" s="12" t="s">
        <v>31</v>
      </c>
      <c r="E21" s="49">
        <v>18</v>
      </c>
      <c r="F21" s="67">
        <v>10</v>
      </c>
      <c r="H21" s="1">
        <f t="shared" si="0"/>
        <v>0</v>
      </c>
    </row>
    <row r="22" spans="1:8" ht="15.75" hidden="1" x14ac:dyDescent="0.25">
      <c r="A22" s="66"/>
      <c r="B22" s="126">
        <v>70114</v>
      </c>
      <c r="C22" s="132" t="s">
        <v>42</v>
      </c>
      <c r="D22" s="17" t="s">
        <v>43</v>
      </c>
      <c r="E22" s="52">
        <v>18</v>
      </c>
      <c r="F22" s="67">
        <v>8</v>
      </c>
      <c r="G22" s="1"/>
      <c r="H22" s="1">
        <f t="shared" si="0"/>
        <v>0</v>
      </c>
    </row>
    <row r="23" spans="1:8" ht="15.75" x14ac:dyDescent="0.25">
      <c r="A23" s="66">
        <f>'Fred Meyer'!A19+'Fred Meyer'!B19+Military!A18+Military!B18+Safeway!A17+Safeway!B17+Safeway!C17+WalMart!A18</f>
        <v>0</v>
      </c>
      <c r="B23" s="118">
        <v>70104</v>
      </c>
      <c r="C23" s="132" t="s">
        <v>34</v>
      </c>
      <c r="D23" s="12" t="s">
        <v>35</v>
      </c>
      <c r="E23" s="49">
        <v>18</v>
      </c>
      <c r="F23" s="67">
        <v>10</v>
      </c>
      <c r="H23" s="1">
        <f t="shared" si="0"/>
        <v>0</v>
      </c>
    </row>
    <row r="24" spans="1:8" ht="15.75" x14ac:dyDescent="0.25">
      <c r="A24" s="66">
        <f>'Fred Meyer'!A20+'Fred Meyer'!B20+Military!B20+Safeway!A19+Safeway!B19+Safeway!C19+WalMart!A20+'Denny''s'!E13</f>
        <v>0</v>
      </c>
      <c r="B24" s="118">
        <v>70108</v>
      </c>
      <c r="C24" s="132" t="s">
        <v>701</v>
      </c>
      <c r="D24" s="17" t="s">
        <v>702</v>
      </c>
      <c r="E24" s="49">
        <v>18</v>
      </c>
      <c r="F24" s="67">
        <v>10</v>
      </c>
      <c r="H24" s="1">
        <f t="shared" si="0"/>
        <v>0</v>
      </c>
    </row>
    <row r="25" spans="1:8" s="1" customFormat="1" ht="15.75" x14ac:dyDescent="0.25">
      <c r="A25" s="66">
        <f>'Fred Meyer'!A22+'Fred Meyer'!B22+Military!B21+Safeway!A21+Safeway!B21+Safeway!C21+WalMart!A21</f>
        <v>0</v>
      </c>
      <c r="B25" s="13">
        <v>70114</v>
      </c>
      <c r="C25" s="22" t="s">
        <v>700</v>
      </c>
      <c r="D25" s="17" t="s">
        <v>698</v>
      </c>
      <c r="E25" s="52">
        <v>18</v>
      </c>
      <c r="F25" s="67">
        <v>10</v>
      </c>
      <c r="H25" s="1">
        <f t="shared" si="0"/>
        <v>0</v>
      </c>
    </row>
    <row r="26" spans="1:8" s="1" customFormat="1" ht="16.5" thickBot="1" x14ac:dyDescent="0.3">
      <c r="A26" s="68">
        <f>'Fred Meyer'!A21+'Fred Meyer'!B21+Safeway!A20+Safeway!B20+Safeway!C20</f>
        <v>0</v>
      </c>
      <c r="B26" s="302">
        <v>70110</v>
      </c>
      <c r="C26" s="70" t="s">
        <v>612</v>
      </c>
      <c r="D26" s="77" t="s">
        <v>613</v>
      </c>
      <c r="E26" s="75">
        <v>18</v>
      </c>
      <c r="F26" s="73">
        <v>12</v>
      </c>
      <c r="H26" s="1">
        <f t="shared" si="0"/>
        <v>0</v>
      </c>
    </row>
    <row r="27" spans="1:8" s="1" customFormat="1" ht="16.5" thickBot="1" x14ac:dyDescent="0.3">
      <c r="A27" s="109"/>
      <c r="B27" s="574"/>
      <c r="C27" s="295"/>
      <c r="D27" s="29"/>
      <c r="E27" s="50"/>
      <c r="F27" s="50"/>
    </row>
    <row r="28" spans="1:8" s="1" customFormat="1" ht="16.5" thickBot="1" x14ac:dyDescent="0.3">
      <c r="A28" s="109"/>
      <c r="B28" s="191"/>
      <c r="C28" s="128" t="s">
        <v>734</v>
      </c>
      <c r="D28" s="124"/>
      <c r="E28" s="201"/>
      <c r="F28" s="51"/>
    </row>
    <row r="29" spans="1:8" s="1" customFormat="1" ht="16.5" thickBot="1" x14ac:dyDescent="0.3">
      <c r="A29" s="87"/>
      <c r="B29" s="575">
        <v>70113</v>
      </c>
      <c r="C29" s="576" t="s">
        <v>735</v>
      </c>
      <c r="D29" s="355" t="s">
        <v>736</v>
      </c>
      <c r="E29" s="108">
        <v>18</v>
      </c>
      <c r="F29" s="92">
        <v>12</v>
      </c>
      <c r="H29" s="1">
        <f t="shared" si="0"/>
        <v>0</v>
      </c>
    </row>
    <row r="30" spans="1:8" ht="16.5" thickBot="1" x14ac:dyDescent="0.3">
      <c r="A30" s="1"/>
      <c r="B30" s="27"/>
      <c r="C30" s="28"/>
      <c r="D30" s="29"/>
      <c r="E30" s="50"/>
      <c r="F30" s="50"/>
      <c r="H30" s="1"/>
    </row>
    <row r="31" spans="1:8" ht="16.5" thickBot="1" x14ac:dyDescent="0.3">
      <c r="A31" s="1"/>
      <c r="B31" s="18"/>
      <c r="C31" s="21" t="s">
        <v>48</v>
      </c>
      <c r="D31" s="10"/>
      <c r="E31" s="51"/>
      <c r="F31" s="51"/>
      <c r="H31" s="1"/>
    </row>
    <row r="32" spans="1:8" ht="15.75" x14ac:dyDescent="0.25">
      <c r="A32" s="60"/>
      <c r="B32" s="433">
        <v>70124</v>
      </c>
      <c r="C32" s="62" t="s">
        <v>49</v>
      </c>
      <c r="D32" s="63" t="s">
        <v>50</v>
      </c>
      <c r="E32" s="64">
        <v>18</v>
      </c>
      <c r="F32" s="65">
        <v>10</v>
      </c>
      <c r="G32" s="1"/>
      <c r="H32" s="1">
        <f t="shared" si="0"/>
        <v>0</v>
      </c>
    </row>
    <row r="33" spans="1:8" ht="15.75" x14ac:dyDescent="0.25">
      <c r="A33" s="66"/>
      <c r="B33" s="434">
        <v>70125</v>
      </c>
      <c r="C33" s="22" t="s">
        <v>392</v>
      </c>
      <c r="D33" s="12" t="s">
        <v>52</v>
      </c>
      <c r="E33" s="49">
        <v>18</v>
      </c>
      <c r="F33" s="67">
        <v>10</v>
      </c>
      <c r="H33" s="1">
        <f t="shared" si="0"/>
        <v>0</v>
      </c>
    </row>
    <row r="34" spans="1:8" ht="15.75" x14ac:dyDescent="0.25">
      <c r="A34" s="66"/>
      <c r="B34" s="434">
        <v>70126</v>
      </c>
      <c r="C34" s="22" t="s">
        <v>53</v>
      </c>
      <c r="D34" s="12" t="s">
        <v>54</v>
      </c>
      <c r="E34" s="49">
        <v>18</v>
      </c>
      <c r="F34" s="67">
        <v>10</v>
      </c>
      <c r="H34" s="1">
        <f t="shared" si="0"/>
        <v>0</v>
      </c>
    </row>
    <row r="35" spans="1:8" ht="15.75" x14ac:dyDescent="0.25">
      <c r="A35" s="110"/>
      <c r="B35" s="435">
        <v>70158</v>
      </c>
      <c r="C35" s="112" t="s">
        <v>55</v>
      </c>
      <c r="D35" s="163" t="s">
        <v>56</v>
      </c>
      <c r="E35" s="114">
        <v>18</v>
      </c>
      <c r="F35" s="115">
        <v>10</v>
      </c>
      <c r="H35" s="1">
        <f t="shared" si="0"/>
        <v>0</v>
      </c>
    </row>
    <row r="36" spans="1:8" s="1" customFormat="1" ht="15.75" x14ac:dyDescent="0.25">
      <c r="A36" s="327"/>
      <c r="B36" s="436">
        <v>70181</v>
      </c>
      <c r="C36" s="116" t="s">
        <v>587</v>
      </c>
      <c r="D36" s="17" t="s">
        <v>495</v>
      </c>
      <c r="E36" s="52">
        <v>24</v>
      </c>
      <c r="F36" s="263">
        <v>12</v>
      </c>
      <c r="H36" s="1">
        <f t="shared" si="0"/>
        <v>0</v>
      </c>
    </row>
    <row r="37" spans="1:8" s="1" customFormat="1" ht="15.75" x14ac:dyDescent="0.25">
      <c r="A37" s="327"/>
      <c r="B37" s="435">
        <v>70184</v>
      </c>
      <c r="C37" s="266" t="s">
        <v>588</v>
      </c>
      <c r="D37" s="163" t="s">
        <v>497</v>
      </c>
      <c r="E37" s="164">
        <v>24</v>
      </c>
      <c r="F37" s="329">
        <v>12</v>
      </c>
      <c r="H37" s="1">
        <f t="shared" si="0"/>
        <v>0</v>
      </c>
    </row>
    <row r="38" spans="1:8" s="1" customFormat="1" ht="16.5" thickBot="1" x14ac:dyDescent="0.3">
      <c r="A38" s="306"/>
      <c r="B38" s="598">
        <v>70197</v>
      </c>
      <c r="C38" s="643" t="s">
        <v>820</v>
      </c>
      <c r="D38" s="77" t="s">
        <v>819</v>
      </c>
      <c r="E38" s="75">
        <v>24</v>
      </c>
      <c r="F38" s="307">
        <v>10</v>
      </c>
      <c r="H38" s="1">
        <f t="shared" si="0"/>
        <v>0</v>
      </c>
    </row>
    <row r="39" spans="1:8" s="1" customFormat="1" ht="16.5" thickBot="1" x14ac:dyDescent="0.3">
      <c r="A39" s="160"/>
      <c r="B39" s="330"/>
      <c r="C39" s="331"/>
      <c r="D39" s="331"/>
      <c r="E39" s="162"/>
      <c r="F39" s="162"/>
    </row>
    <row r="40" spans="1:8" s="1" customFormat="1" ht="16.5" thickBot="1" x14ac:dyDescent="0.3">
      <c r="B40" s="4"/>
      <c r="C40" s="128" t="s">
        <v>306</v>
      </c>
      <c r="D40" s="124"/>
      <c r="E40" s="125"/>
      <c r="F40" s="127"/>
    </row>
    <row r="41" spans="1:8" s="1" customFormat="1" ht="15.75" x14ac:dyDescent="0.25">
      <c r="A41" s="60"/>
      <c r="B41" s="433">
        <v>70151</v>
      </c>
      <c r="C41" s="130" t="s">
        <v>307</v>
      </c>
      <c r="D41" s="84" t="s">
        <v>308</v>
      </c>
      <c r="E41" s="82">
        <v>30</v>
      </c>
      <c r="F41" s="93">
        <v>15</v>
      </c>
      <c r="H41" s="1">
        <f t="shared" si="0"/>
        <v>0</v>
      </c>
    </row>
    <row r="42" spans="1:8" s="1" customFormat="1" ht="15.75" x14ac:dyDescent="0.25">
      <c r="A42" s="66"/>
      <c r="B42" s="434">
        <v>70155</v>
      </c>
      <c r="C42" s="116" t="s">
        <v>309</v>
      </c>
      <c r="D42" s="17" t="s">
        <v>310</v>
      </c>
      <c r="E42" s="52">
        <v>30</v>
      </c>
      <c r="F42" s="94">
        <v>15</v>
      </c>
      <c r="H42" s="1">
        <f t="shared" si="0"/>
        <v>0</v>
      </c>
    </row>
    <row r="43" spans="1:8" ht="15.75" x14ac:dyDescent="0.25">
      <c r="A43" s="66"/>
      <c r="B43" s="434">
        <v>70166</v>
      </c>
      <c r="C43" s="116" t="s">
        <v>443</v>
      </c>
      <c r="D43" s="17" t="s">
        <v>454</v>
      </c>
      <c r="E43" s="52">
        <v>30</v>
      </c>
      <c r="F43" s="94">
        <v>15</v>
      </c>
      <c r="H43" s="1">
        <f>ROUND((IF(F43&gt;0,A43/F43,0)),1)</f>
        <v>0</v>
      </c>
    </row>
    <row r="44" spans="1:8" s="1" customFormat="1" ht="15.75" x14ac:dyDescent="0.25">
      <c r="A44" s="139"/>
      <c r="B44" s="431">
        <v>70176</v>
      </c>
      <c r="C44" s="459" t="s">
        <v>669</v>
      </c>
      <c r="D44" s="296" t="s">
        <v>493</v>
      </c>
      <c r="E44" s="421">
        <v>30</v>
      </c>
      <c r="F44" s="460">
        <v>15</v>
      </c>
      <c r="H44" s="1">
        <f t="shared" si="0"/>
        <v>0</v>
      </c>
    </row>
    <row r="45" spans="1:8" s="1" customFormat="1" ht="16.5" thickBot="1" x14ac:dyDescent="0.3">
      <c r="A45" s="68"/>
      <c r="B45" s="432">
        <v>70420</v>
      </c>
      <c r="C45" s="117" t="s">
        <v>311</v>
      </c>
      <c r="D45" s="77" t="s">
        <v>312</v>
      </c>
      <c r="E45" s="75">
        <v>30</v>
      </c>
      <c r="F45" s="95">
        <v>15</v>
      </c>
      <c r="H45" s="1">
        <f t="shared" si="0"/>
        <v>0</v>
      </c>
    </row>
    <row r="46" spans="1:8" ht="16.5" thickBot="1" x14ac:dyDescent="0.3">
      <c r="A46" s="1"/>
      <c r="B46" s="30"/>
      <c r="C46" s="26"/>
      <c r="D46" s="26"/>
      <c r="E46" s="53"/>
      <c r="F46" s="53"/>
      <c r="H46" s="1"/>
    </row>
    <row r="47" spans="1:8" s="1" customFormat="1" ht="16.5" thickBot="1" x14ac:dyDescent="0.3">
      <c r="A47" s="294"/>
      <c r="B47" s="464"/>
      <c r="C47" s="138" t="s">
        <v>271</v>
      </c>
      <c r="D47" s="429"/>
      <c r="E47" s="430"/>
      <c r="F47" s="430"/>
    </row>
    <row r="48" spans="1:8" ht="15.75" x14ac:dyDescent="0.25">
      <c r="A48" s="293">
        <f>'Dining Services'!A10+'Dining Services'!B10+'Dining Services'!C10+'Dining Services'!D10+Safeway!A26+Safeway!B26+Safeway!C26+'C&amp;J Drive in'!E11</f>
        <v>0</v>
      </c>
      <c r="B48" s="461">
        <v>89598</v>
      </c>
      <c r="C48" s="335" t="s">
        <v>464</v>
      </c>
      <c r="D48" s="462" t="s">
        <v>439</v>
      </c>
      <c r="E48" s="463">
        <v>18</v>
      </c>
      <c r="F48" s="65">
        <v>10</v>
      </c>
      <c r="H48" s="1">
        <f>ROUND((IF(F48&gt;0,A48/F48,0)),1)</f>
        <v>0</v>
      </c>
    </row>
    <row r="49" spans="1:8" ht="15.75" x14ac:dyDescent="0.25">
      <c r="A49" s="66">
        <f>'Fred Meyer'!A26+'Fred Meyer'!B26+Military!A24+Military!B24+Safeway!A27+Safeway!B27+Safeway!C27+WalMart!A26</f>
        <v>0</v>
      </c>
      <c r="B49" s="14">
        <v>89599</v>
      </c>
      <c r="C49" s="22" t="s">
        <v>289</v>
      </c>
      <c r="D49" s="12" t="s">
        <v>286</v>
      </c>
      <c r="E49" s="49">
        <v>18</v>
      </c>
      <c r="F49" s="67">
        <v>10</v>
      </c>
      <c r="H49" s="1">
        <f>ROUND((IF(F49&gt;0,A49/F49,0)),1)</f>
        <v>0</v>
      </c>
    </row>
    <row r="50" spans="1:8" s="1" customFormat="1" ht="15.75" x14ac:dyDescent="0.25">
      <c r="A50" s="506">
        <f>'Fred Meyer'!A27+'Fred Meyer'!B27+Military!A25+Military!B25+Safeway!A28+Safeway!B28+Safeway!C28+WalMart!A27+Greely!A11</f>
        <v>0</v>
      </c>
      <c r="B50" s="78">
        <v>89600</v>
      </c>
      <c r="C50" s="79" t="s">
        <v>287</v>
      </c>
      <c r="D50" s="140" t="s">
        <v>284</v>
      </c>
      <c r="E50" s="80">
        <v>18</v>
      </c>
      <c r="F50" s="141">
        <v>10</v>
      </c>
      <c r="H50" s="1">
        <f t="shared" si="0"/>
        <v>0</v>
      </c>
    </row>
    <row r="51" spans="1:8" s="1" customFormat="1" ht="15.75" x14ac:dyDescent="0.25">
      <c r="A51" s="66">
        <f>'Fred Meyer'!A28+'Fred Meyer'!B28+Military!A26+Military!B26+Safeway!A29+Safeway!B29+Safeway!C29+WalMart!A28+Greely!A12</f>
        <v>0</v>
      </c>
      <c r="B51" s="14">
        <v>89602</v>
      </c>
      <c r="C51" s="22" t="s">
        <v>288</v>
      </c>
      <c r="D51" s="12" t="s">
        <v>285</v>
      </c>
      <c r="E51" s="49">
        <v>18</v>
      </c>
      <c r="F51" s="67">
        <v>10</v>
      </c>
      <c r="H51" s="1">
        <f t="shared" si="0"/>
        <v>0</v>
      </c>
    </row>
    <row r="52" spans="1:8" s="1" customFormat="1" ht="15.75" x14ac:dyDescent="0.25">
      <c r="A52" s="66">
        <f>'Fred Meyer'!A29+'Fred Meyer'!B29+Military!A27+Military!B27+'Dining Services'!A12+'Dining Services'!B12+'Dining Services'!C12+'Dining Services'!D12+Safeway!A30+Safeway!B30+Safeway!C30+WalMart!A29+Greely!A13</f>
        <v>0</v>
      </c>
      <c r="B52" s="14">
        <v>89605</v>
      </c>
      <c r="C52" s="22" t="s">
        <v>437</v>
      </c>
      <c r="D52" s="12" t="s">
        <v>463</v>
      </c>
      <c r="E52" s="49">
        <v>18</v>
      </c>
      <c r="F52" s="67">
        <v>10</v>
      </c>
      <c r="H52" s="1">
        <f>ROUND((IF(F52&gt;0,A52/F52,0)),1)</f>
        <v>0</v>
      </c>
    </row>
    <row r="53" spans="1:8" ht="15.75" x14ac:dyDescent="0.25">
      <c r="A53" s="110">
        <f>'Fred Meyer'!A30+'Fred Meyer'!B30+Military!A28+Military!B28+'Dining Services'!A11+'Dining Services'!B11+'Dining Services'!C11+'Dining Services'!D11+Safeway!A31+Safeway!B31+Safeway!C31+WalMart!A30+'Denny''s'!E4</f>
        <v>0</v>
      </c>
      <c r="B53" s="111">
        <v>89608</v>
      </c>
      <c r="C53" s="112" t="s">
        <v>436</v>
      </c>
      <c r="D53" s="113" t="s">
        <v>434</v>
      </c>
      <c r="E53" s="114">
        <v>18</v>
      </c>
      <c r="F53" s="115">
        <v>10</v>
      </c>
      <c r="H53" s="1">
        <f t="shared" si="0"/>
        <v>0</v>
      </c>
    </row>
    <row r="54" spans="1:8" s="1" customFormat="1" ht="16.5" thickBot="1" x14ac:dyDescent="0.3">
      <c r="A54" s="68">
        <f>Safeway!A32+Safeway!B32+Safeway!C32+WalMart!A31+'Denny''s'!E12+'Fred Meyer'!A31+'Fred Meyer'!B31</f>
        <v>0</v>
      </c>
      <c r="B54" s="121">
        <v>89622</v>
      </c>
      <c r="C54" s="133" t="s">
        <v>627</v>
      </c>
      <c r="D54" s="77" t="s">
        <v>622</v>
      </c>
      <c r="E54" s="72">
        <v>18</v>
      </c>
      <c r="F54" s="73">
        <v>10</v>
      </c>
      <c r="H54" s="1">
        <f t="shared" si="0"/>
        <v>0</v>
      </c>
    </row>
    <row r="55" spans="1:8" ht="16.5" thickBot="1" x14ac:dyDescent="0.3">
      <c r="A55" s="1"/>
      <c r="B55" s="30"/>
      <c r="C55" s="26"/>
      <c r="D55" s="26"/>
      <c r="E55" s="53"/>
      <c r="F55" s="53"/>
      <c r="H55" s="1"/>
    </row>
    <row r="56" spans="1:8" ht="16.5" thickBot="1" x14ac:dyDescent="0.3">
      <c r="A56" s="1"/>
      <c r="B56" s="11"/>
      <c r="C56" s="21" t="s">
        <v>58</v>
      </c>
      <c r="D56" s="10"/>
      <c r="E56" s="51"/>
      <c r="F56" s="51"/>
      <c r="H56" s="1"/>
    </row>
    <row r="57" spans="1:8" ht="15" customHeight="1" x14ac:dyDescent="0.25">
      <c r="A57" s="60">
        <f>'Dining Services'!A15+'Dining Services'!B15+'Dining Services'!C15+'Dining Services'!D15</f>
        <v>0</v>
      </c>
      <c r="B57" s="437">
        <v>70131</v>
      </c>
      <c r="C57" s="62" t="s">
        <v>59</v>
      </c>
      <c r="D57" s="63" t="s">
        <v>60</v>
      </c>
      <c r="E57" s="82">
        <v>20</v>
      </c>
      <c r="F57" s="65">
        <v>12</v>
      </c>
      <c r="H57" s="1">
        <f t="shared" si="0"/>
        <v>0</v>
      </c>
    </row>
    <row r="58" spans="1:8" ht="15.75" x14ac:dyDescent="0.25">
      <c r="A58" s="66">
        <f>'Dining Services'!A16+'Dining Services'!B16+'Dining Services'!C16+'Dining Services'!D16</f>
        <v>0</v>
      </c>
      <c r="B58" s="434">
        <v>70132</v>
      </c>
      <c r="C58" s="22" t="s">
        <v>699</v>
      </c>
      <c r="D58" s="12" t="s">
        <v>62</v>
      </c>
      <c r="E58" s="52">
        <v>20</v>
      </c>
      <c r="F58" s="67">
        <v>12</v>
      </c>
      <c r="H58" s="1">
        <f t="shared" si="0"/>
        <v>0</v>
      </c>
    </row>
    <row r="59" spans="1:8" s="1" customFormat="1" ht="15.75" x14ac:dyDescent="0.25">
      <c r="A59" s="110"/>
      <c r="B59" s="536">
        <v>70135</v>
      </c>
      <c r="C59" s="278" t="s">
        <v>680</v>
      </c>
      <c r="D59" s="163" t="s">
        <v>64</v>
      </c>
      <c r="E59" s="164">
        <v>20</v>
      </c>
      <c r="F59" s="115">
        <v>12</v>
      </c>
      <c r="H59" s="1">
        <f t="shared" si="0"/>
        <v>0</v>
      </c>
    </row>
    <row r="60" spans="1:8" ht="16.5" thickBot="1" x14ac:dyDescent="0.3">
      <c r="A60" s="68"/>
      <c r="B60" s="432">
        <v>70152</v>
      </c>
      <c r="C60" s="70" t="s">
        <v>65</v>
      </c>
      <c r="D60" s="71" t="s">
        <v>66</v>
      </c>
      <c r="E60" s="75">
        <v>20</v>
      </c>
      <c r="F60" s="73">
        <v>12</v>
      </c>
      <c r="H60" s="1">
        <f t="shared" si="0"/>
        <v>0</v>
      </c>
    </row>
    <row r="61" spans="1:8" ht="16.5" thickBot="1" x14ac:dyDescent="0.3">
      <c r="A61" s="109"/>
      <c r="B61" s="134"/>
      <c r="C61" s="135"/>
      <c r="D61" s="479"/>
      <c r="E61" s="480"/>
      <c r="F61" s="480"/>
      <c r="H61" s="1"/>
    </row>
    <row r="62" spans="1:8" ht="16.5" thickBot="1" x14ac:dyDescent="0.3">
      <c r="A62" s="294"/>
      <c r="B62" s="200"/>
      <c r="C62" s="21" t="s">
        <v>90</v>
      </c>
      <c r="D62" s="441"/>
      <c r="E62" s="51"/>
      <c r="F62" s="51"/>
      <c r="H62" s="1"/>
    </row>
    <row r="63" spans="1:8" s="1" customFormat="1" ht="16.5" thickBot="1" x14ac:dyDescent="0.3">
      <c r="A63" s="87"/>
      <c r="B63" s="433">
        <v>70341</v>
      </c>
      <c r="C63" s="62" t="s">
        <v>95</v>
      </c>
      <c r="D63" s="63" t="s">
        <v>96</v>
      </c>
      <c r="E63" s="64">
        <v>16</v>
      </c>
      <c r="F63" s="65">
        <v>10</v>
      </c>
      <c r="H63" s="1">
        <f t="shared" si="0"/>
        <v>0</v>
      </c>
    </row>
    <row r="64" spans="1:8" ht="16.5" thickBot="1" x14ac:dyDescent="0.3">
      <c r="A64" s="186"/>
      <c r="B64" s="25"/>
      <c r="C64" s="28"/>
      <c r="D64" s="26"/>
      <c r="E64" s="53"/>
      <c r="F64" s="53"/>
      <c r="H64" s="1"/>
    </row>
    <row r="65" spans="1:8" ht="16.5" thickBot="1" x14ac:dyDescent="0.3">
      <c r="A65" s="294"/>
      <c r="B65" s="438"/>
      <c r="C65" s="138" t="s">
        <v>97</v>
      </c>
      <c r="D65" s="429"/>
      <c r="E65" s="430"/>
      <c r="F65" s="430"/>
      <c r="H65" s="1"/>
    </row>
    <row r="66" spans="1:8" s="1" customFormat="1" ht="15.75" x14ac:dyDescent="0.25">
      <c r="A66" s="60"/>
      <c r="B66" s="433">
        <v>70303</v>
      </c>
      <c r="C66" s="98" t="s">
        <v>604</v>
      </c>
      <c r="D66" s="63" t="s">
        <v>99</v>
      </c>
      <c r="E66" s="64">
        <v>18</v>
      </c>
      <c r="F66" s="65">
        <v>10</v>
      </c>
      <c r="H66" s="1">
        <f t="shared" si="0"/>
        <v>0</v>
      </c>
    </row>
    <row r="67" spans="1:8" ht="16.5" thickBot="1" x14ac:dyDescent="0.3">
      <c r="A67" s="68"/>
      <c r="B67" s="432">
        <v>70308</v>
      </c>
      <c r="C67" s="70" t="s">
        <v>104</v>
      </c>
      <c r="D67" s="71" t="s">
        <v>105</v>
      </c>
      <c r="E67" s="75">
        <v>16</v>
      </c>
      <c r="F67" s="95">
        <v>8</v>
      </c>
      <c r="H67" s="1">
        <f t="shared" si="0"/>
        <v>0</v>
      </c>
    </row>
    <row r="68" spans="1:8" s="1" customFormat="1" ht="16.5" thickBot="1" x14ac:dyDescent="0.3">
      <c r="A68" s="109"/>
      <c r="B68" s="574"/>
      <c r="C68" s="28"/>
      <c r="D68" s="29"/>
      <c r="E68" s="50"/>
      <c r="F68" s="50"/>
    </row>
    <row r="69" spans="1:8" s="1" customFormat="1" ht="16.5" thickBot="1" x14ac:dyDescent="0.3">
      <c r="A69" s="109"/>
      <c r="B69" s="191"/>
      <c r="C69" s="21" t="s">
        <v>767</v>
      </c>
      <c r="D69" s="10"/>
      <c r="E69" s="201"/>
      <c r="F69" s="201"/>
    </row>
    <row r="70" spans="1:8" s="1" customFormat="1" ht="15.75" x14ac:dyDescent="0.25">
      <c r="A70" s="60"/>
      <c r="B70" s="433">
        <v>70351</v>
      </c>
      <c r="C70" s="62" t="s">
        <v>768</v>
      </c>
      <c r="D70" s="63" t="s">
        <v>769</v>
      </c>
      <c r="E70" s="82"/>
      <c r="F70" s="82">
        <v>8</v>
      </c>
      <c r="H70" s="1">
        <f t="shared" ref="H70:H72" si="2">ROUND((IF(F70&gt;0,A70/F70,0)),1)</f>
        <v>0</v>
      </c>
    </row>
    <row r="71" spans="1:8" s="1" customFormat="1" ht="15.75" x14ac:dyDescent="0.25">
      <c r="A71" s="66"/>
      <c r="B71" s="434">
        <v>70352</v>
      </c>
      <c r="C71" s="22" t="s">
        <v>772</v>
      </c>
      <c r="D71" s="12" t="s">
        <v>770</v>
      </c>
      <c r="E71" s="52"/>
      <c r="F71" s="52">
        <v>8</v>
      </c>
      <c r="H71" s="1">
        <f t="shared" si="2"/>
        <v>0</v>
      </c>
    </row>
    <row r="72" spans="1:8" s="1" customFormat="1" ht="16.5" thickBot="1" x14ac:dyDescent="0.3">
      <c r="A72" s="68"/>
      <c r="B72" s="432">
        <v>70353</v>
      </c>
      <c r="C72" s="70" t="s">
        <v>773</v>
      </c>
      <c r="D72" s="71" t="s">
        <v>771</v>
      </c>
      <c r="E72" s="75"/>
      <c r="F72" s="75">
        <v>8</v>
      </c>
      <c r="H72" s="1">
        <f t="shared" si="2"/>
        <v>0</v>
      </c>
    </row>
    <row r="73" spans="1:8" ht="16.5" thickBot="1" x14ac:dyDescent="0.3">
      <c r="A73" s="1"/>
      <c r="B73" s="25"/>
      <c r="C73" s="28"/>
      <c r="D73" s="26"/>
      <c r="E73" s="53"/>
      <c r="F73" s="53"/>
      <c r="H73" s="1"/>
    </row>
    <row r="74" spans="1:8" ht="16.5" thickBot="1" x14ac:dyDescent="0.3">
      <c r="A74" s="1"/>
      <c r="B74" s="11"/>
      <c r="C74" s="21" t="s">
        <v>107</v>
      </c>
      <c r="D74" s="10"/>
      <c r="E74" s="51"/>
      <c r="F74" s="51"/>
      <c r="H74" s="1"/>
    </row>
    <row r="75" spans="1:8" s="1" customFormat="1" ht="15.75" x14ac:dyDescent="0.25">
      <c r="A75" s="60"/>
      <c r="B75" s="443">
        <v>70309</v>
      </c>
      <c r="C75" s="62" t="s">
        <v>108</v>
      </c>
      <c r="D75" s="84" t="s">
        <v>109</v>
      </c>
      <c r="E75" s="82">
        <v>18</v>
      </c>
      <c r="F75" s="93">
        <v>10</v>
      </c>
      <c r="H75" s="1">
        <f t="shared" ref="H75:H139" si="3">ROUND((IF(F75&gt;0,A75/F75,0)),1)</f>
        <v>0</v>
      </c>
    </row>
    <row r="76" spans="1:8" ht="15.75" x14ac:dyDescent="0.25">
      <c r="A76" s="66"/>
      <c r="B76" s="434">
        <v>70321</v>
      </c>
      <c r="C76" s="23" t="s">
        <v>110</v>
      </c>
      <c r="D76" s="12" t="s">
        <v>111</v>
      </c>
      <c r="E76" s="49">
        <v>12</v>
      </c>
      <c r="F76" s="67">
        <v>6</v>
      </c>
      <c r="H76" s="1">
        <f t="shared" si="3"/>
        <v>0</v>
      </c>
    </row>
    <row r="77" spans="1:8" ht="16.5" thickBot="1" x14ac:dyDescent="0.3">
      <c r="A77" s="68"/>
      <c r="B77" s="444">
        <v>70322</v>
      </c>
      <c r="C77" s="143" t="s">
        <v>112</v>
      </c>
      <c r="D77" s="113" t="s">
        <v>113</v>
      </c>
      <c r="E77" s="114">
        <v>12</v>
      </c>
      <c r="F77" s="115">
        <v>6</v>
      </c>
      <c r="H77" s="1">
        <f t="shared" si="3"/>
        <v>0</v>
      </c>
    </row>
    <row r="78" spans="1:8" ht="16.5" thickBot="1" x14ac:dyDescent="0.3">
      <c r="A78" s="1"/>
      <c r="B78" s="32"/>
      <c r="C78" s="33"/>
      <c r="D78" s="29"/>
      <c r="E78" s="50"/>
      <c r="F78" s="53"/>
      <c r="H78" s="1"/>
    </row>
    <row r="79" spans="1:8" ht="15.75" x14ac:dyDescent="0.25">
      <c r="A79" s="1"/>
      <c r="B79" s="11"/>
      <c r="C79" s="21" t="s">
        <v>115</v>
      </c>
      <c r="D79" s="10"/>
      <c r="E79" s="51"/>
      <c r="F79" s="51"/>
      <c r="H79" s="1"/>
    </row>
    <row r="80" spans="1:8" s="1" customFormat="1" ht="15.75" x14ac:dyDescent="0.25">
      <c r="A80" s="2">
        <f>'Fred Meyer'!A33+'Fred Meyer'!B33+Military!A34+Military!B34+Safeway!A35+Safeway!B35+Safeway!C35+WalMart!A34</f>
        <v>0</v>
      </c>
      <c r="B80" s="14">
        <v>70401</v>
      </c>
      <c r="C80" s="22" t="s">
        <v>116</v>
      </c>
      <c r="D80" s="12" t="s">
        <v>117</v>
      </c>
      <c r="E80" s="49">
        <v>18</v>
      </c>
      <c r="F80" s="49">
        <v>9</v>
      </c>
      <c r="H80" s="1">
        <f t="shared" si="3"/>
        <v>0</v>
      </c>
    </row>
    <row r="81" spans="1:8" s="1" customFormat="1" ht="15.75" x14ac:dyDescent="0.25">
      <c r="A81" s="2">
        <f>'Fred Meyer'!A34+'Fred Meyer'!B34+Military!A35+Military!B35+Safeway!A36+Safeway!B36+Safeway!C36+WalMart!A35</f>
        <v>0</v>
      </c>
      <c r="B81" s="14">
        <v>70402</v>
      </c>
      <c r="C81" s="22" t="s">
        <v>118</v>
      </c>
      <c r="D81" s="12" t="s">
        <v>119</v>
      </c>
      <c r="E81" s="49">
        <v>18</v>
      </c>
      <c r="F81" s="49">
        <v>12</v>
      </c>
      <c r="H81" s="1">
        <f t="shared" si="3"/>
        <v>0</v>
      </c>
    </row>
    <row r="82" spans="1:8" ht="15.75" x14ac:dyDescent="0.25">
      <c r="A82" s="2">
        <f>'Fred Meyer'!A35+'Fred Meyer'!B35+Safeway!A37+Safeway!B37+Safeway!C37</f>
        <v>0</v>
      </c>
      <c r="B82" s="14">
        <v>70406</v>
      </c>
      <c r="C82" s="22" t="s">
        <v>122</v>
      </c>
      <c r="D82" s="12" t="s">
        <v>123</v>
      </c>
      <c r="E82" s="49">
        <v>18</v>
      </c>
      <c r="F82" s="49">
        <v>12</v>
      </c>
      <c r="H82" s="1">
        <f>ROUND((IF(F82&gt;0,A82/F82,0)),1)</f>
        <v>0</v>
      </c>
    </row>
    <row r="83" spans="1:8" ht="15.75" x14ac:dyDescent="0.25">
      <c r="A83" s="2">
        <f>'Dining Services'!A19+'Dining Services'!B19+'Dining Services'!C19+'Dining Services'!D19</f>
        <v>0</v>
      </c>
      <c r="B83" s="14">
        <v>78680</v>
      </c>
      <c r="C83" s="22" t="s">
        <v>260</v>
      </c>
      <c r="D83" s="12" t="s">
        <v>403</v>
      </c>
      <c r="E83" s="49">
        <v>18</v>
      </c>
      <c r="F83" s="49">
        <v>12</v>
      </c>
      <c r="H83" s="1">
        <f>ROUND((IF(F83&gt;0,A83/F83,0)),1)</f>
        <v>0</v>
      </c>
    </row>
    <row r="84" spans="1:8" ht="15.75" x14ac:dyDescent="0.25">
      <c r="A84" s="300">
        <f>'Dining Services'!A20+'Dining Services'!B20+'Dining Services'!C20+'Dining Services'!D20</f>
        <v>0</v>
      </c>
      <c r="B84" s="111">
        <v>78682</v>
      </c>
      <c r="C84" s="112" t="s">
        <v>261</v>
      </c>
      <c r="D84" s="113" t="s">
        <v>404</v>
      </c>
      <c r="E84" s="114">
        <v>18</v>
      </c>
      <c r="F84" s="114">
        <v>9</v>
      </c>
      <c r="H84" s="1">
        <f>ROUND((IF(F84&gt;0,A84/F84,0)),1)</f>
        <v>0</v>
      </c>
    </row>
    <row r="85" spans="1:8" s="1" customFormat="1" ht="15.75" x14ac:dyDescent="0.25">
      <c r="A85" s="2">
        <f>Military!A36+Military!B36+WalMart!A40+Greely!A31+Safeway!A38+Safeway!B38+Safeway!C38</f>
        <v>0</v>
      </c>
      <c r="B85" s="465">
        <v>89613</v>
      </c>
      <c r="C85" s="116" t="s">
        <v>577</v>
      </c>
      <c r="D85" s="12" t="s">
        <v>290</v>
      </c>
      <c r="E85" s="49">
        <v>18</v>
      </c>
      <c r="F85" s="49">
        <v>12</v>
      </c>
      <c r="H85" s="1">
        <f t="shared" si="3"/>
        <v>0</v>
      </c>
    </row>
    <row r="86" spans="1:8" ht="15.75" x14ac:dyDescent="0.25">
      <c r="A86" s="300">
        <f>Military!A37+Military!B37+WalMart!A41+Greely!A32+Safeway!A39+Safeway!B39+Safeway!C39</f>
        <v>0</v>
      </c>
      <c r="B86" s="111">
        <v>89615</v>
      </c>
      <c r="C86" s="112" t="s">
        <v>273</v>
      </c>
      <c r="D86" s="113" t="s">
        <v>291</v>
      </c>
      <c r="E86" s="114">
        <v>18</v>
      </c>
      <c r="F86" s="114">
        <v>9</v>
      </c>
      <c r="H86" s="1">
        <f t="shared" si="3"/>
        <v>0</v>
      </c>
    </row>
    <row r="87" spans="1:8" s="1" customFormat="1" ht="15.75" x14ac:dyDescent="0.25">
      <c r="A87" s="2">
        <f>'Fred Meyer'!A36+'Fred Meyer'!B36+Safeway!A40+Safeway!B40+Safeway!C40+WalMart!A42</f>
        <v>0</v>
      </c>
      <c r="B87" s="265">
        <v>70447</v>
      </c>
      <c r="C87" s="266" t="s">
        <v>905</v>
      </c>
      <c r="D87" s="163" t="s">
        <v>909</v>
      </c>
      <c r="E87" s="114"/>
      <c r="F87" s="114">
        <v>9</v>
      </c>
      <c r="H87" s="1">
        <f t="shared" si="3"/>
        <v>0</v>
      </c>
    </row>
    <row r="88" spans="1:8" s="1" customFormat="1" ht="15.75" x14ac:dyDescent="0.25">
      <c r="A88" s="2">
        <f>'Fred Meyer'!A37+'Fred Meyer'!B37+Safeway!A41+Safeway!B41+Safeway!C41+WalMart!A43</f>
        <v>0</v>
      </c>
      <c r="B88" s="265">
        <v>70448</v>
      </c>
      <c r="C88" s="266" t="s">
        <v>906</v>
      </c>
      <c r="D88" s="17" t="s">
        <v>910</v>
      </c>
      <c r="E88" s="49"/>
      <c r="F88" s="49">
        <v>12</v>
      </c>
      <c r="H88" s="1">
        <f t="shared" si="3"/>
        <v>0</v>
      </c>
    </row>
    <row r="89" spans="1:8" s="1" customFormat="1" ht="15.75" x14ac:dyDescent="0.25">
      <c r="A89" s="2">
        <f>Safeway!A42+Safeway!B42+Safeway!C42</f>
        <v>0</v>
      </c>
      <c r="B89" s="736">
        <v>70449</v>
      </c>
      <c r="C89" s="116" t="s">
        <v>907</v>
      </c>
      <c r="D89" s="17" t="s">
        <v>911</v>
      </c>
      <c r="E89" s="49">
        <v>18</v>
      </c>
      <c r="F89" s="49">
        <v>9</v>
      </c>
    </row>
    <row r="90" spans="1:8" s="1" customFormat="1" ht="15.75" x14ac:dyDescent="0.25">
      <c r="A90" s="2">
        <f>Safeway!A43+Safeway!B43+Safeway!C43</f>
        <v>0</v>
      </c>
      <c r="B90" s="736">
        <v>70450</v>
      </c>
      <c r="C90" s="116" t="s">
        <v>908</v>
      </c>
      <c r="D90" s="17" t="s">
        <v>912</v>
      </c>
      <c r="E90" s="49">
        <v>18</v>
      </c>
      <c r="F90" s="49">
        <v>12</v>
      </c>
    </row>
    <row r="91" spans="1:8" ht="15.75" x14ac:dyDescent="0.25">
      <c r="A91" s="718"/>
      <c r="B91" s="716"/>
      <c r="C91" s="719"/>
      <c r="D91" s="720"/>
      <c r="E91" s="54"/>
      <c r="F91" s="54"/>
      <c r="H91" s="1"/>
    </row>
    <row r="92" spans="1:8" ht="16.5" thickBot="1" x14ac:dyDescent="0.3">
      <c r="A92" s="1"/>
      <c r="B92" s="449"/>
      <c r="C92" s="334" t="s">
        <v>129</v>
      </c>
      <c r="D92" s="10"/>
      <c r="E92" s="51"/>
      <c r="F92" s="51"/>
      <c r="H92" s="1"/>
    </row>
    <row r="93" spans="1:8" ht="15.75" x14ac:dyDescent="0.25">
      <c r="A93" s="457">
        <f>'Fred Meyer'!A42+'Fred Meyer'!B42+Military!A40+Military!B40+Greely!A35+Safeway!A46+Safeway!B46+Safeway!C46+WalMart!A48</f>
        <v>0</v>
      </c>
      <c r="B93" s="61">
        <v>70411</v>
      </c>
      <c r="C93" s="62" t="s">
        <v>130</v>
      </c>
      <c r="D93" s="721" t="s">
        <v>131</v>
      </c>
      <c r="E93" s="82">
        <v>12</v>
      </c>
      <c r="F93" s="93">
        <v>6</v>
      </c>
      <c r="G93" s="1"/>
      <c r="H93" s="1">
        <f t="shared" si="3"/>
        <v>0</v>
      </c>
    </row>
    <row r="94" spans="1:8" ht="15.75" x14ac:dyDescent="0.25">
      <c r="A94" s="66">
        <f>Military!A41+Military!B41+Safeway!A47+Safeway!B47+Safeway!C47+WalMart!A49+Greely!A36</f>
        <v>0</v>
      </c>
      <c r="B94" s="14">
        <v>70412</v>
      </c>
      <c r="C94" s="22" t="s">
        <v>132</v>
      </c>
      <c r="D94" s="17" t="s">
        <v>133</v>
      </c>
      <c r="E94" s="52">
        <v>12</v>
      </c>
      <c r="F94" s="94">
        <v>6</v>
      </c>
      <c r="H94" s="1">
        <f t="shared" si="3"/>
        <v>0</v>
      </c>
    </row>
    <row r="95" spans="1:8" ht="15" customHeight="1" x14ac:dyDescent="0.25">
      <c r="A95" s="66">
        <f>'Fred Meyer'!A43+'Fred Meyer'!B43+Military!B42+Safeway!A48+Safeway!B48+Safeway!C48+WalMart!A50</f>
        <v>0</v>
      </c>
      <c r="B95" s="14">
        <v>70413</v>
      </c>
      <c r="C95" s="22" t="s">
        <v>134</v>
      </c>
      <c r="D95" s="17" t="s">
        <v>135</v>
      </c>
      <c r="E95" s="52">
        <v>12</v>
      </c>
      <c r="F95" s="94">
        <v>6</v>
      </c>
      <c r="H95" s="1">
        <f t="shared" si="3"/>
        <v>0</v>
      </c>
    </row>
    <row r="96" spans="1:8" ht="15.75" x14ac:dyDescent="0.25">
      <c r="A96" s="110">
        <f>'Fred Meyer'!A44+'Fred Meyer'!B44+'Dining Services'!A23+'Dining Services'!B23+'Dining Services'!C23+'Dining Services'!D23+Safeway!A49+Safeway!B49+Safeway!C49+WalMart!A51</f>
        <v>0</v>
      </c>
      <c r="B96" s="111">
        <v>70415</v>
      </c>
      <c r="C96" s="112" t="s">
        <v>136</v>
      </c>
      <c r="D96" s="163" t="s">
        <v>137</v>
      </c>
      <c r="E96" s="164">
        <v>12</v>
      </c>
      <c r="F96" s="267">
        <v>6</v>
      </c>
      <c r="H96" s="1">
        <f t="shared" si="3"/>
        <v>0</v>
      </c>
    </row>
    <row r="97" spans="1:8" s="1" customFormat="1" ht="16.5" thickBot="1" x14ac:dyDescent="0.3">
      <c r="A97" s="68"/>
      <c r="B97" s="432">
        <v>74549</v>
      </c>
      <c r="C97" s="70" t="s">
        <v>498</v>
      </c>
      <c r="D97" s="77" t="s">
        <v>507</v>
      </c>
      <c r="E97" s="75"/>
      <c r="F97" s="95">
        <v>7</v>
      </c>
      <c r="H97" s="1">
        <f t="shared" si="3"/>
        <v>0</v>
      </c>
    </row>
    <row r="98" spans="1:8" s="1" customFormat="1" ht="16.5" thickBot="1" x14ac:dyDescent="0.3">
      <c r="A98" s="109"/>
      <c r="B98" s="574"/>
      <c r="C98" s="28"/>
      <c r="D98" s="29"/>
      <c r="E98" s="50"/>
      <c r="F98" s="50"/>
    </row>
    <row r="99" spans="1:8" ht="16.5" thickBot="1" x14ac:dyDescent="0.3">
      <c r="A99" s="1"/>
      <c r="B99" s="11"/>
      <c r="C99" s="21" t="s">
        <v>140</v>
      </c>
      <c r="D99" s="10"/>
      <c r="E99" s="51"/>
      <c r="F99" s="51"/>
      <c r="H99" s="1"/>
    </row>
    <row r="100" spans="1:8" s="1" customFormat="1" ht="15.75" x14ac:dyDescent="0.25">
      <c r="A100" s="60"/>
      <c r="B100" s="433">
        <v>70306</v>
      </c>
      <c r="C100" s="62" t="s">
        <v>141</v>
      </c>
      <c r="D100" s="84" t="s">
        <v>142</v>
      </c>
      <c r="E100" s="82">
        <v>18</v>
      </c>
      <c r="F100" s="93">
        <v>9</v>
      </c>
      <c r="H100" s="1">
        <f t="shared" si="3"/>
        <v>0</v>
      </c>
    </row>
    <row r="101" spans="1:8" s="1" customFormat="1" ht="15.75" x14ac:dyDescent="0.25">
      <c r="A101" s="110">
        <f>'Dining Services'!A26+'Dining Services'!B26+'Dining Services'!C26+'Dining Services'!D26+'C&amp;J Drive in'!E8</f>
        <v>0</v>
      </c>
      <c r="B101" s="533">
        <v>70408</v>
      </c>
      <c r="C101" s="112" t="s">
        <v>143</v>
      </c>
      <c r="D101" s="163" t="s">
        <v>144</v>
      </c>
      <c r="E101" s="164">
        <v>18</v>
      </c>
      <c r="F101" s="267">
        <v>10</v>
      </c>
      <c r="H101" s="1">
        <f t="shared" si="3"/>
        <v>0</v>
      </c>
    </row>
    <row r="102" spans="1:8" s="1" customFormat="1" ht="16.5" thickBot="1" x14ac:dyDescent="0.3">
      <c r="A102" s="68"/>
      <c r="B102" s="74">
        <v>89625</v>
      </c>
      <c r="C102" s="70" t="s">
        <v>690</v>
      </c>
      <c r="D102" s="77" t="s">
        <v>691</v>
      </c>
      <c r="E102" s="75">
        <v>18</v>
      </c>
      <c r="F102" s="95">
        <v>9</v>
      </c>
      <c r="H102" s="1">
        <f t="shared" si="3"/>
        <v>0</v>
      </c>
    </row>
    <row r="103" spans="1:8" s="1" customFormat="1" ht="15.75" thickBot="1" x14ac:dyDescent="0.3">
      <c r="B103" s="26"/>
      <c r="C103" s="26"/>
      <c r="D103" s="26"/>
      <c r="E103" s="55"/>
      <c r="F103" s="55"/>
    </row>
    <row r="104" spans="1:8" s="1" customFormat="1" ht="16.5" thickBot="1" x14ac:dyDescent="0.3">
      <c r="A104" s="294"/>
      <c r="B104" s="438"/>
      <c r="C104" s="138" t="s">
        <v>145</v>
      </c>
      <c r="D104" s="429"/>
      <c r="E104" s="430"/>
      <c r="F104" s="430"/>
    </row>
    <row r="105" spans="1:8" ht="15.75" x14ac:dyDescent="0.25">
      <c r="A105" s="293">
        <f>Military!A45+Military!B45+'C&amp;J Drive in'!E6</f>
        <v>0</v>
      </c>
      <c r="B105" s="449">
        <v>70404</v>
      </c>
      <c r="C105" s="335" t="s">
        <v>155</v>
      </c>
      <c r="D105" s="467" t="s">
        <v>156</v>
      </c>
      <c r="E105" s="468">
        <v>12</v>
      </c>
      <c r="F105" s="469">
        <v>8</v>
      </c>
      <c r="H105" s="1">
        <f>ROUND((IF(F105&gt;0,A105/F105,0)),1)</f>
        <v>0</v>
      </c>
    </row>
    <row r="106" spans="1:8" s="1" customFormat="1" ht="15.75" x14ac:dyDescent="0.25">
      <c r="A106" s="508">
        <f>Military!A46+Military!B46+'C&amp;J Drive in'!E5</f>
        <v>0</v>
      </c>
      <c r="B106" s="14">
        <v>70423</v>
      </c>
      <c r="C106" s="22" t="s">
        <v>147</v>
      </c>
      <c r="D106" s="15" t="s">
        <v>148</v>
      </c>
      <c r="E106" s="56">
        <v>6</v>
      </c>
      <c r="F106" s="99">
        <v>5</v>
      </c>
      <c r="H106" s="1">
        <f t="shared" si="3"/>
        <v>0</v>
      </c>
    </row>
    <row r="107" spans="1:8" s="1" customFormat="1" ht="15.75" x14ac:dyDescent="0.25">
      <c r="A107" s="508">
        <f>'Fred Meyer'!A47+'Fred Meyer'!B47+Military!B47+'Dining Services'!A29+'Dining Services'!B29+'Dining Services'!C29+'Dining Services'!D29</f>
        <v>0</v>
      </c>
      <c r="B107" s="14">
        <v>70424</v>
      </c>
      <c r="C107" s="22" t="s">
        <v>149</v>
      </c>
      <c r="D107" s="15" t="s">
        <v>148</v>
      </c>
      <c r="E107" s="56">
        <v>6</v>
      </c>
      <c r="F107" s="99">
        <v>5</v>
      </c>
      <c r="H107" s="1">
        <f t="shared" si="3"/>
        <v>0</v>
      </c>
    </row>
    <row r="108" spans="1:8" s="1" customFormat="1" ht="15.75" x14ac:dyDescent="0.25">
      <c r="A108" s="66"/>
      <c r="B108" s="14">
        <v>74789</v>
      </c>
      <c r="C108" s="43" t="s">
        <v>274</v>
      </c>
      <c r="D108" s="12" t="s">
        <v>276</v>
      </c>
      <c r="E108" s="49">
        <v>6</v>
      </c>
      <c r="F108" s="67">
        <v>3</v>
      </c>
      <c r="H108" s="1">
        <f>ROUND((IF(F108&gt;0,A108/F108,0)),1)</f>
        <v>0</v>
      </c>
    </row>
    <row r="109" spans="1:8" s="1" customFormat="1" ht="15.75" x14ac:dyDescent="0.25">
      <c r="A109" s="66"/>
      <c r="B109" s="14">
        <v>74788</v>
      </c>
      <c r="C109" s="43" t="s">
        <v>275</v>
      </c>
      <c r="D109" s="12" t="s">
        <v>276</v>
      </c>
      <c r="E109" s="49">
        <v>6</v>
      </c>
      <c r="F109" s="67">
        <v>3</v>
      </c>
      <c r="H109" s="1">
        <f>ROUND((IF(F109&gt;0,A109/F109,0)),1)</f>
        <v>0</v>
      </c>
    </row>
    <row r="110" spans="1:8" ht="16.5" thickBot="1" x14ac:dyDescent="0.3">
      <c r="A110" s="68"/>
      <c r="B110" s="69">
        <v>82802</v>
      </c>
      <c r="C110" s="70" t="s">
        <v>277</v>
      </c>
      <c r="D110" s="100" t="s">
        <v>276</v>
      </c>
      <c r="E110" s="101">
        <v>12</v>
      </c>
      <c r="F110" s="102">
        <v>7</v>
      </c>
      <c r="H110" s="1">
        <f>ROUND((IF(F110&gt;0,A110/F110,0)),1)</f>
        <v>0</v>
      </c>
    </row>
    <row r="111" spans="1:8" ht="16.5" thickBot="1" x14ac:dyDescent="0.3">
      <c r="A111" s="1"/>
      <c r="B111" s="26"/>
      <c r="C111" s="26"/>
      <c r="D111" s="34"/>
      <c r="E111" s="53"/>
      <c r="F111" s="53"/>
      <c r="H111" s="1"/>
    </row>
    <row r="112" spans="1:8" ht="16.5" thickBot="1" x14ac:dyDescent="0.3">
      <c r="A112" s="294"/>
      <c r="B112" s="438"/>
      <c r="C112" s="138" t="s">
        <v>163</v>
      </c>
      <c r="D112" s="429"/>
      <c r="E112" s="430"/>
      <c r="F112" s="430"/>
      <c r="H112" s="1"/>
    </row>
    <row r="113" spans="1:8" ht="15.75" x14ac:dyDescent="0.25">
      <c r="A113" s="60"/>
      <c r="B113" s="569">
        <v>70503</v>
      </c>
      <c r="C113" s="450" t="s">
        <v>456</v>
      </c>
      <c r="D113" s="199" t="s">
        <v>455</v>
      </c>
      <c r="E113" s="336"/>
      <c r="F113" s="451">
        <v>7</v>
      </c>
      <c r="H113" s="1">
        <f>ROUND((IF(F113&gt;0,A113/F113,0)),1)</f>
        <v>0</v>
      </c>
    </row>
    <row r="114" spans="1:8" s="1" customFormat="1" ht="15.75" x14ac:dyDescent="0.25">
      <c r="A114" s="110"/>
      <c r="B114" s="444">
        <v>70516</v>
      </c>
      <c r="C114" s="112" t="s">
        <v>168</v>
      </c>
      <c r="D114" s="510" t="s">
        <v>721</v>
      </c>
      <c r="E114" s="114">
        <v>12</v>
      </c>
      <c r="F114" s="115">
        <v>7</v>
      </c>
      <c r="H114" s="1">
        <f t="shared" si="3"/>
        <v>0</v>
      </c>
    </row>
    <row r="115" spans="1:8" s="1" customFormat="1" ht="16.5" thickBot="1" x14ac:dyDescent="0.3">
      <c r="A115" s="68"/>
      <c r="B115" s="432">
        <v>89621</v>
      </c>
      <c r="C115" s="70" t="s">
        <v>628</v>
      </c>
      <c r="D115" s="466" t="s">
        <v>722</v>
      </c>
      <c r="E115" s="72">
        <v>12</v>
      </c>
      <c r="F115" s="73">
        <v>7</v>
      </c>
      <c r="H115" s="1">
        <f t="shared" si="3"/>
        <v>0</v>
      </c>
    </row>
    <row r="116" spans="1:8" s="1" customFormat="1" ht="16.5" thickBot="1" x14ac:dyDescent="0.3">
      <c r="A116" s="160"/>
      <c r="B116" s="452"/>
      <c r="C116" s="453"/>
      <c r="D116" s="161"/>
      <c r="E116" s="162"/>
      <c r="F116" s="162"/>
    </row>
    <row r="117" spans="1:8" s="1" customFormat="1" ht="16.5" thickBot="1" x14ac:dyDescent="0.3">
      <c r="A117" s="294"/>
      <c r="B117" s="456"/>
      <c r="C117" s="138" t="s">
        <v>237</v>
      </c>
      <c r="D117" s="454"/>
      <c r="E117" s="455"/>
      <c r="F117" s="430"/>
    </row>
    <row r="118" spans="1:8" s="1" customFormat="1" ht="15.75" x14ac:dyDescent="0.25">
      <c r="A118" s="165">
        <f>Military!A50+Military!B50+'Fred Meyer'!A55+'Fred Meyer'!B55+Safeway!A52+Safeway!B52+Safeway!C52</f>
        <v>0</v>
      </c>
      <c r="B118" s="61">
        <v>77701</v>
      </c>
      <c r="C118" s="62" t="s">
        <v>238</v>
      </c>
      <c r="D118" s="63" t="s">
        <v>239</v>
      </c>
      <c r="E118" s="64">
        <v>32</v>
      </c>
      <c r="F118" s="65">
        <v>32</v>
      </c>
      <c r="H118" s="1">
        <f t="shared" si="3"/>
        <v>0</v>
      </c>
    </row>
    <row r="119" spans="1:8" s="1" customFormat="1" ht="16.5" thickBot="1" x14ac:dyDescent="0.3">
      <c r="A119" s="507">
        <f>'Fred Meyer'!A56+'Fred Meyer'!B56+Safeway!A53+Safeway!B53+Safeway!C53+Military!A51+Military!B51+WalMart!A54</f>
        <v>0</v>
      </c>
      <c r="B119" s="69">
        <v>77703</v>
      </c>
      <c r="C119" s="70" t="s">
        <v>240</v>
      </c>
      <c r="D119" s="77" t="s">
        <v>241</v>
      </c>
      <c r="E119" s="72">
        <v>20</v>
      </c>
      <c r="F119" s="73">
        <v>20</v>
      </c>
      <c r="H119" s="1">
        <f t="shared" si="3"/>
        <v>0</v>
      </c>
    </row>
    <row r="120" spans="1:8" s="1" customFormat="1" ht="16.5" thickBot="1" x14ac:dyDescent="0.3">
      <c r="A120" s="274"/>
      <c r="B120" s="42"/>
      <c r="C120" s="28"/>
      <c r="D120" s="29"/>
      <c r="E120" s="50"/>
      <c r="F120" s="50"/>
    </row>
    <row r="121" spans="1:8" s="1" customFormat="1" ht="16.5" thickBot="1" x14ac:dyDescent="0.3">
      <c r="A121" s="294"/>
      <c r="B121" s="526"/>
      <c r="C121" s="138" t="s">
        <v>681</v>
      </c>
      <c r="D121" s="527"/>
      <c r="E121" s="430"/>
      <c r="F121" s="430"/>
    </row>
    <row r="122" spans="1:8" s="1" customFormat="1" ht="16.5" thickBot="1" x14ac:dyDescent="0.3">
      <c r="A122" s="507">
        <f>Safeway!A56+Safeway!B56+Safeway!C56+WalMart!A57+IGA!A25</f>
        <v>0</v>
      </c>
      <c r="B122" s="129">
        <v>89627</v>
      </c>
      <c r="C122" s="216" t="s">
        <v>682</v>
      </c>
      <c r="D122" s="84" t="s">
        <v>683</v>
      </c>
      <c r="E122" s="82"/>
      <c r="F122" s="65">
        <v>6</v>
      </c>
      <c r="H122" s="1">
        <f t="shared" si="3"/>
        <v>0</v>
      </c>
    </row>
    <row r="123" spans="1:8" s="1" customFormat="1" ht="16.5" thickBot="1" x14ac:dyDescent="0.3">
      <c r="A123" s="507">
        <f>Safeway!A57+Safeway!B57+Safeway!C57+WalMart!A58+IGA!A26</f>
        <v>0</v>
      </c>
      <c r="B123" s="118">
        <v>89626</v>
      </c>
      <c r="C123" s="132" t="s">
        <v>684</v>
      </c>
      <c r="D123" s="17" t="s">
        <v>685</v>
      </c>
      <c r="E123" s="52"/>
      <c r="F123" s="67">
        <v>9</v>
      </c>
      <c r="H123" s="1">
        <f t="shared" si="3"/>
        <v>0</v>
      </c>
    </row>
    <row r="124" spans="1:8" s="1" customFormat="1" ht="15.75" x14ac:dyDescent="0.25">
      <c r="A124" s="66">
        <f>'WH Freezer'!A129+WalMart!A59+Safeway!A58+Safeway!B58+Safeway!C58+IGA!A27</f>
        <v>0</v>
      </c>
      <c r="B124" s="118">
        <v>89629</v>
      </c>
      <c r="C124" s="132" t="s">
        <v>686</v>
      </c>
      <c r="D124" s="17" t="s">
        <v>687</v>
      </c>
      <c r="E124" s="52"/>
      <c r="F124" s="67">
        <v>12</v>
      </c>
      <c r="H124" s="1">
        <f t="shared" si="3"/>
        <v>0</v>
      </c>
    </row>
    <row r="125" spans="1:8" s="1" customFormat="1" ht="16.5" thickBot="1" x14ac:dyDescent="0.3">
      <c r="A125" s="68">
        <f>'WH Freezer'!A130+WalMart!A60+Safeway!A59+Safeway!B59+Safeway!C59+IGA!A28</f>
        <v>0</v>
      </c>
      <c r="B125" s="121">
        <v>89628</v>
      </c>
      <c r="C125" s="122" t="s">
        <v>688</v>
      </c>
      <c r="D125" s="77" t="s">
        <v>689</v>
      </c>
      <c r="E125" s="75"/>
      <c r="F125" s="95">
        <v>12</v>
      </c>
      <c r="H125" s="1">
        <f t="shared" si="3"/>
        <v>0</v>
      </c>
    </row>
    <row r="126" spans="1:8" ht="16.5" thickBot="1" x14ac:dyDescent="0.3">
      <c r="A126" s="1"/>
      <c r="B126" s="31"/>
      <c r="C126" s="38"/>
      <c r="D126" s="29"/>
      <c r="E126" s="50"/>
      <c r="F126" s="50"/>
      <c r="H126" s="1"/>
    </row>
    <row r="127" spans="1:8" ht="16.5" thickBot="1" x14ac:dyDescent="0.3">
      <c r="A127" s="1"/>
      <c r="B127" s="11"/>
      <c r="C127" s="21" t="s">
        <v>172</v>
      </c>
      <c r="D127" s="10"/>
      <c r="E127" s="51"/>
      <c r="F127" s="51"/>
      <c r="H127" s="1"/>
    </row>
    <row r="128" spans="1:8" ht="15.75" x14ac:dyDescent="0.25">
      <c r="A128" s="60"/>
      <c r="B128" s="446">
        <v>70600</v>
      </c>
      <c r="C128" s="62" t="s">
        <v>173</v>
      </c>
      <c r="D128" s="63" t="s">
        <v>174</v>
      </c>
      <c r="E128" s="64">
        <v>34</v>
      </c>
      <c r="F128" s="65">
        <v>18</v>
      </c>
      <c r="H128" s="1">
        <f t="shared" si="3"/>
        <v>0</v>
      </c>
    </row>
    <row r="129" spans="1:8" ht="17.25" customHeight="1" x14ac:dyDescent="0.25">
      <c r="A129" s="66"/>
      <c r="B129" s="434">
        <v>70601</v>
      </c>
      <c r="C129" s="22" t="s">
        <v>175</v>
      </c>
      <c r="D129" s="17" t="s">
        <v>176</v>
      </c>
      <c r="E129" s="49">
        <v>34</v>
      </c>
      <c r="F129" s="67">
        <v>18</v>
      </c>
      <c r="H129" s="1">
        <f t="shared" si="3"/>
        <v>0</v>
      </c>
    </row>
    <row r="130" spans="1:8" ht="15.75" x14ac:dyDescent="0.25">
      <c r="A130" s="66"/>
      <c r="B130" s="434">
        <v>70602</v>
      </c>
      <c r="C130" s="22" t="s">
        <v>177</v>
      </c>
      <c r="D130" s="12" t="s">
        <v>178</v>
      </c>
      <c r="E130" s="49">
        <v>34</v>
      </c>
      <c r="F130" s="67">
        <v>18</v>
      </c>
      <c r="H130" s="1">
        <f t="shared" si="3"/>
        <v>0</v>
      </c>
    </row>
    <row r="131" spans="1:8" ht="15.75" x14ac:dyDescent="0.25">
      <c r="A131" s="66"/>
      <c r="B131" s="434">
        <v>70603</v>
      </c>
      <c r="C131" s="22" t="s">
        <v>179</v>
      </c>
      <c r="D131" s="12" t="s">
        <v>180</v>
      </c>
      <c r="E131" s="49">
        <v>34</v>
      </c>
      <c r="F131" s="67">
        <v>18</v>
      </c>
      <c r="H131" s="1">
        <f t="shared" si="3"/>
        <v>0</v>
      </c>
    </row>
    <row r="132" spans="1:8" ht="15.75" x14ac:dyDescent="0.25">
      <c r="A132" s="66"/>
      <c r="B132" s="447">
        <v>70604</v>
      </c>
      <c r="C132" s="22" t="s">
        <v>181</v>
      </c>
      <c r="D132" s="12" t="s">
        <v>297</v>
      </c>
      <c r="E132" s="49">
        <v>34</v>
      </c>
      <c r="F132" s="67">
        <v>18</v>
      </c>
      <c r="H132" s="1">
        <f t="shared" si="3"/>
        <v>0</v>
      </c>
    </row>
    <row r="133" spans="1:8" ht="16.5" thickBot="1" x14ac:dyDescent="0.3">
      <c r="A133" s="68">
        <f>'Dining Services'!A35+'Dining Services'!B35+'Dining Services'!C35+'Dining Services'!D35</f>
        <v>0</v>
      </c>
      <c r="B133" s="432">
        <v>70610</v>
      </c>
      <c r="C133" s="70" t="s">
        <v>469</v>
      </c>
      <c r="D133" s="77" t="s">
        <v>470</v>
      </c>
      <c r="E133" s="75">
        <v>16</v>
      </c>
      <c r="F133" s="73">
        <v>10</v>
      </c>
      <c r="H133" s="1">
        <f t="shared" si="3"/>
        <v>0</v>
      </c>
    </row>
    <row r="134" spans="1:8" ht="16.5" thickBot="1" x14ac:dyDescent="0.3">
      <c r="A134" s="1"/>
      <c r="B134" s="32"/>
      <c r="C134" s="39"/>
      <c r="D134" s="29"/>
      <c r="E134" s="50"/>
      <c r="F134" s="50"/>
      <c r="H134" s="1"/>
    </row>
    <row r="135" spans="1:8" ht="16.5" thickBot="1" x14ac:dyDescent="0.3">
      <c r="A135" s="1"/>
      <c r="B135" s="11"/>
      <c r="C135" s="21" t="s">
        <v>186</v>
      </c>
      <c r="D135" s="10"/>
      <c r="E135" s="51"/>
      <c r="F135" s="51"/>
      <c r="H135" s="1"/>
    </row>
    <row r="136" spans="1:8" ht="15.75" x14ac:dyDescent="0.25">
      <c r="A136" s="60"/>
      <c r="B136" s="433">
        <v>70631</v>
      </c>
      <c r="C136" s="62" t="s">
        <v>187</v>
      </c>
      <c r="D136" s="63" t="s">
        <v>188</v>
      </c>
      <c r="E136" s="64">
        <v>24</v>
      </c>
      <c r="F136" s="65">
        <v>12</v>
      </c>
      <c r="H136" s="1">
        <f t="shared" si="3"/>
        <v>0</v>
      </c>
    </row>
    <row r="137" spans="1:8" ht="15.75" x14ac:dyDescent="0.25">
      <c r="A137" s="66"/>
      <c r="B137" s="434">
        <v>70632</v>
      </c>
      <c r="C137" s="22" t="s">
        <v>189</v>
      </c>
      <c r="D137" s="12" t="s">
        <v>190</v>
      </c>
      <c r="E137" s="49">
        <v>24</v>
      </c>
      <c r="F137" s="67">
        <v>12</v>
      </c>
      <c r="H137" s="1">
        <f t="shared" si="3"/>
        <v>0</v>
      </c>
    </row>
    <row r="138" spans="1:8" ht="15.75" x14ac:dyDescent="0.25">
      <c r="A138" s="66"/>
      <c r="B138" s="434">
        <v>70633</v>
      </c>
      <c r="C138" s="22" t="s">
        <v>191</v>
      </c>
      <c r="D138" s="12" t="s">
        <v>192</v>
      </c>
      <c r="E138" s="49">
        <v>24</v>
      </c>
      <c r="F138" s="67">
        <v>12</v>
      </c>
      <c r="H138" s="1">
        <f t="shared" si="3"/>
        <v>0</v>
      </c>
    </row>
    <row r="139" spans="1:8" ht="15.75" x14ac:dyDescent="0.25">
      <c r="A139" s="66"/>
      <c r="B139" s="434">
        <v>70634</v>
      </c>
      <c r="C139" s="22" t="s">
        <v>193</v>
      </c>
      <c r="D139" s="12" t="s">
        <v>194</v>
      </c>
      <c r="E139" s="49">
        <v>24</v>
      </c>
      <c r="F139" s="67">
        <v>12</v>
      </c>
      <c r="H139" s="1">
        <f t="shared" si="3"/>
        <v>0</v>
      </c>
    </row>
    <row r="140" spans="1:8" s="1" customFormat="1" ht="15.75" x14ac:dyDescent="0.25">
      <c r="A140" s="66"/>
      <c r="B140" s="434">
        <v>70636</v>
      </c>
      <c r="C140" s="22" t="s">
        <v>197</v>
      </c>
      <c r="D140" s="12" t="s">
        <v>198</v>
      </c>
      <c r="E140" s="49">
        <v>24</v>
      </c>
      <c r="F140" s="67">
        <v>12</v>
      </c>
      <c r="H140" s="1">
        <f t="shared" ref="H140:H198" si="4">ROUND((IF(F140&gt;0,A140/F140,0)),1)</f>
        <v>0</v>
      </c>
    </row>
    <row r="141" spans="1:8" s="1" customFormat="1" ht="15.75" x14ac:dyDescent="0.25">
      <c r="A141" s="139"/>
      <c r="B141" s="434">
        <v>70638</v>
      </c>
      <c r="C141" s="22" t="s">
        <v>199</v>
      </c>
      <c r="D141" s="12" t="s">
        <v>629</v>
      </c>
      <c r="E141" s="49">
        <v>18</v>
      </c>
      <c r="F141" s="67">
        <v>10</v>
      </c>
      <c r="H141" s="1">
        <f t="shared" si="4"/>
        <v>0</v>
      </c>
    </row>
    <row r="142" spans="1:8" s="1" customFormat="1" ht="16.5" thickBot="1" x14ac:dyDescent="0.3">
      <c r="A142" s="68"/>
      <c r="B142" s="432">
        <v>70650</v>
      </c>
      <c r="C142" s="122" t="s">
        <v>660</v>
      </c>
      <c r="D142" s="77" t="s">
        <v>618</v>
      </c>
      <c r="E142" s="75">
        <v>16</v>
      </c>
      <c r="F142" s="73">
        <v>12</v>
      </c>
      <c r="H142" s="1">
        <f t="shared" si="4"/>
        <v>0</v>
      </c>
    </row>
    <row r="143" spans="1:8" ht="16.5" thickBot="1" x14ac:dyDescent="0.3">
      <c r="A143" s="109"/>
      <c r="B143" s="42"/>
      <c r="C143" s="28"/>
      <c r="D143" s="29"/>
      <c r="E143" s="50"/>
      <c r="F143" s="50"/>
      <c r="H143" s="1"/>
    </row>
    <row r="144" spans="1:8" ht="16.5" thickBot="1" x14ac:dyDescent="0.3">
      <c r="A144" s="1"/>
      <c r="B144" s="11"/>
      <c r="C144" s="21" t="s">
        <v>203</v>
      </c>
      <c r="D144" s="10"/>
      <c r="E144" s="51"/>
      <c r="F144" s="51"/>
      <c r="H144" s="1"/>
    </row>
    <row r="145" spans="1:8" ht="15.75" x14ac:dyDescent="0.25">
      <c r="A145" s="60"/>
      <c r="B145" s="433">
        <v>70700</v>
      </c>
      <c r="C145" s="62" t="s">
        <v>475</v>
      </c>
      <c r="D145" s="84" t="s">
        <v>211</v>
      </c>
      <c r="E145" s="82">
        <v>36</v>
      </c>
      <c r="F145" s="485">
        <v>18</v>
      </c>
      <c r="H145" s="1">
        <f>ROUND((IF(F145&gt;0,A145/F145,0)),1)</f>
        <v>0</v>
      </c>
    </row>
    <row r="146" spans="1:8" ht="15.75" x14ac:dyDescent="0.25">
      <c r="A146" s="139"/>
      <c r="B146" s="431">
        <v>70703</v>
      </c>
      <c r="C146" s="79" t="s">
        <v>204</v>
      </c>
      <c r="D146" s="140" t="s">
        <v>205</v>
      </c>
      <c r="E146" s="80">
        <v>28</v>
      </c>
      <c r="F146" s="141">
        <v>14</v>
      </c>
      <c r="H146" s="1">
        <f t="shared" si="4"/>
        <v>0</v>
      </c>
    </row>
    <row r="147" spans="1:8" ht="15.75" x14ac:dyDescent="0.25">
      <c r="A147" s="66"/>
      <c r="B147" s="434">
        <v>70704</v>
      </c>
      <c r="C147" s="22" t="s">
        <v>671</v>
      </c>
      <c r="D147" s="12" t="s">
        <v>207</v>
      </c>
      <c r="E147" s="49">
        <v>28</v>
      </c>
      <c r="F147" s="67">
        <v>14</v>
      </c>
      <c r="H147" s="1">
        <f t="shared" si="4"/>
        <v>0</v>
      </c>
    </row>
    <row r="148" spans="1:8" ht="16.5" thickBot="1" x14ac:dyDescent="0.3">
      <c r="A148" s="68"/>
      <c r="B148" s="432">
        <v>70705</v>
      </c>
      <c r="C148" s="70" t="s">
        <v>672</v>
      </c>
      <c r="D148" s="77" t="s">
        <v>209</v>
      </c>
      <c r="E148" s="72">
        <v>28</v>
      </c>
      <c r="F148" s="73">
        <v>14</v>
      </c>
      <c r="H148" s="1">
        <f t="shared" si="4"/>
        <v>0</v>
      </c>
    </row>
    <row r="149" spans="1:8" s="1" customFormat="1" ht="16.5" thickBot="1" x14ac:dyDescent="0.3">
      <c r="B149" s="222"/>
      <c r="C149" s="135"/>
      <c r="D149" s="136"/>
      <c r="E149" s="137"/>
      <c r="F149" s="137"/>
    </row>
    <row r="150" spans="1:8" s="1" customFormat="1" ht="16.5" thickBot="1" x14ac:dyDescent="0.3">
      <c r="B150" s="11"/>
      <c r="C150" s="21" t="s">
        <v>620</v>
      </c>
      <c r="D150" s="10"/>
      <c r="E150" s="51"/>
      <c r="F150" s="51"/>
    </row>
    <row r="151" spans="1:8" ht="16.5" thickBot="1" x14ac:dyDescent="0.3">
      <c r="A151" s="87"/>
      <c r="B151" s="448">
        <v>70747</v>
      </c>
      <c r="C151" s="89" t="s">
        <v>235</v>
      </c>
      <c r="D151" s="90" t="s">
        <v>236</v>
      </c>
      <c r="E151" s="108">
        <v>30</v>
      </c>
      <c r="F151" s="92">
        <v>36</v>
      </c>
      <c r="H151" s="1">
        <f t="shared" si="4"/>
        <v>0</v>
      </c>
    </row>
    <row r="152" spans="1:8" ht="16.5" thickBot="1" x14ac:dyDescent="0.3">
      <c r="A152" s="1"/>
      <c r="B152" s="30"/>
      <c r="C152" s="26"/>
      <c r="D152" s="26"/>
      <c r="E152" s="53"/>
      <c r="F152" s="53"/>
      <c r="H152" s="1"/>
    </row>
    <row r="153" spans="1:8" ht="16.5" thickBot="1" x14ac:dyDescent="0.3">
      <c r="A153" s="146"/>
      <c r="B153" s="146"/>
      <c r="C153" s="128" t="s">
        <v>408</v>
      </c>
      <c r="D153" s="146"/>
      <c r="E153" s="158"/>
      <c r="F153" s="158"/>
      <c r="H153" s="1"/>
    </row>
    <row r="154" spans="1:8" ht="15.75" x14ac:dyDescent="0.25">
      <c r="A154" s="282">
        <f>'Fred Meyer'!A59+'Fred Meyer'!B59+WalMart!A83+Greely!A57+Safeway!A62+Safeway!B62+Safeway!C62+IGA!A18</f>
        <v>0</v>
      </c>
      <c r="B154" s="221">
        <v>70748</v>
      </c>
      <c r="C154" s="130" t="s">
        <v>409</v>
      </c>
      <c r="D154" s="63" t="s">
        <v>410</v>
      </c>
      <c r="E154" s="63">
        <v>108</v>
      </c>
      <c r="F154" s="272">
        <v>48</v>
      </c>
      <c r="H154" s="1">
        <f>ROUND((IF(F154&gt;0,A154/F154,0)),1)</f>
        <v>0</v>
      </c>
    </row>
    <row r="155" spans="1:8" ht="15.75" x14ac:dyDescent="0.25">
      <c r="A155" s="212">
        <f>'Fred Meyer'!A60+'Fred Meyer'!B60+WalMart!A84+Greely!A58+Safeway!A63+Safeway!B63+Safeway!C63+IGA!A19</f>
        <v>0</v>
      </c>
      <c r="B155" s="173">
        <v>70749</v>
      </c>
      <c r="C155" s="116" t="s">
        <v>413</v>
      </c>
      <c r="D155" s="12" t="s">
        <v>414</v>
      </c>
      <c r="E155" s="12">
        <v>108</v>
      </c>
      <c r="F155" s="273">
        <v>48</v>
      </c>
      <c r="H155" s="1">
        <f>ROUND((IF(F155&gt;0,A155/F155,0)),1)</f>
        <v>0</v>
      </c>
    </row>
    <row r="156" spans="1:8" s="1" customFormat="1" ht="15.75" x14ac:dyDescent="0.25">
      <c r="A156" s="212">
        <f>'Fred Meyer'!A61+'Fred Meyer'!B61+WalMart!A85+Greely!A59+Safeway!A64+Safeway!B64+Safeway!C64+IGA!A20</f>
        <v>0</v>
      </c>
      <c r="B156" s="173">
        <v>70750</v>
      </c>
      <c r="C156" s="116" t="s">
        <v>411</v>
      </c>
      <c r="D156" s="12" t="s">
        <v>412</v>
      </c>
      <c r="E156" s="12">
        <v>108</v>
      </c>
      <c r="F156" s="273">
        <v>48</v>
      </c>
      <c r="H156" s="1">
        <f t="shared" si="4"/>
        <v>0</v>
      </c>
    </row>
    <row r="157" spans="1:8" ht="15.75" x14ac:dyDescent="0.25">
      <c r="A157" s="564">
        <f>'Fred Meyer'!A62+'Fred Meyer'!B62+WalMart!A86+Greely!A60+Safeway!A65+Safeway!B65+Safeway!C65+IGA!A21</f>
        <v>0</v>
      </c>
      <c r="B157" s="565">
        <v>70751</v>
      </c>
      <c r="C157" s="266" t="s">
        <v>415</v>
      </c>
      <c r="D157" s="113" t="s">
        <v>416</v>
      </c>
      <c r="E157" s="113">
        <v>108</v>
      </c>
      <c r="F157" s="566">
        <v>48</v>
      </c>
      <c r="H157" s="1">
        <f t="shared" si="4"/>
        <v>0</v>
      </c>
    </row>
    <row r="158" spans="1:8" s="1" customFormat="1" ht="16.5" thickBot="1" x14ac:dyDescent="0.3">
      <c r="A158" s="213">
        <f>'Fred Meyer'!A63+'Fred Meyer'!B63+WalMart!A87+Greely!A61+Safeway!A66+Safeway!B66+Safeway!C66+IGA!A22</f>
        <v>0</v>
      </c>
      <c r="B158" s="195">
        <v>70752</v>
      </c>
      <c r="C158" s="117" t="s">
        <v>711</v>
      </c>
      <c r="D158" s="71" t="s">
        <v>712</v>
      </c>
      <c r="E158" s="71">
        <v>108</v>
      </c>
      <c r="F158" s="271">
        <v>48</v>
      </c>
      <c r="H158" s="1">
        <f t="shared" si="4"/>
        <v>0</v>
      </c>
    </row>
    <row r="159" spans="1:8" ht="16.5" thickBot="1" x14ac:dyDescent="0.3">
      <c r="A159" s="1"/>
      <c r="B159" s="42"/>
      <c r="C159" s="28"/>
      <c r="D159" s="29"/>
      <c r="E159" s="50"/>
      <c r="F159" s="50"/>
      <c r="H159" s="1"/>
    </row>
    <row r="160" spans="1:8" ht="16.5" thickBot="1" x14ac:dyDescent="0.3">
      <c r="A160" s="1"/>
      <c r="B160" s="11"/>
      <c r="C160" s="138" t="s">
        <v>242</v>
      </c>
      <c r="D160" s="10"/>
      <c r="E160" s="51"/>
      <c r="F160" s="51"/>
      <c r="H160" s="1"/>
    </row>
    <row r="161" spans="1:8" ht="15.75" x14ac:dyDescent="0.25">
      <c r="A161" s="60"/>
      <c r="B161" s="443">
        <v>57000</v>
      </c>
      <c r="C161" s="62" t="s">
        <v>243</v>
      </c>
      <c r="D161" s="63" t="s">
        <v>244</v>
      </c>
      <c r="E161" s="64">
        <v>20</v>
      </c>
      <c r="F161" s="65">
        <v>12</v>
      </c>
      <c r="H161" s="1">
        <f t="shared" si="4"/>
        <v>0</v>
      </c>
    </row>
    <row r="162" spans="1:8" ht="15.75" x14ac:dyDescent="0.25">
      <c r="A162" s="66"/>
      <c r="B162" s="447">
        <v>57003</v>
      </c>
      <c r="C162" s="22" t="s">
        <v>245</v>
      </c>
      <c r="D162" s="12" t="s">
        <v>246</v>
      </c>
      <c r="E162" s="49">
        <v>20</v>
      </c>
      <c r="F162" s="67">
        <v>12</v>
      </c>
      <c r="H162" s="1">
        <f t="shared" si="4"/>
        <v>0</v>
      </c>
    </row>
    <row r="163" spans="1:8" ht="15.75" x14ac:dyDescent="0.25">
      <c r="A163" s="66"/>
      <c r="B163" s="447">
        <v>57004</v>
      </c>
      <c r="C163" s="22" t="s">
        <v>247</v>
      </c>
      <c r="D163" s="12" t="s">
        <v>248</v>
      </c>
      <c r="E163" s="49">
        <v>20</v>
      </c>
      <c r="F163" s="67">
        <v>12</v>
      </c>
      <c r="H163" s="1">
        <f t="shared" si="4"/>
        <v>0</v>
      </c>
    </row>
    <row r="164" spans="1:8" s="1" customFormat="1" ht="15.75" x14ac:dyDescent="0.25">
      <c r="A164" s="66"/>
      <c r="B164" s="447">
        <v>57006</v>
      </c>
      <c r="C164" s="22" t="s">
        <v>249</v>
      </c>
      <c r="D164" s="12" t="s">
        <v>250</v>
      </c>
      <c r="E164" s="49">
        <v>28</v>
      </c>
      <c r="F164" s="67">
        <v>16</v>
      </c>
      <c r="H164" s="1">
        <f t="shared" si="4"/>
        <v>0</v>
      </c>
    </row>
    <row r="165" spans="1:8" s="1" customFormat="1" ht="15.75" x14ac:dyDescent="0.25">
      <c r="A165" s="66"/>
      <c r="B165" s="447">
        <v>57031</v>
      </c>
      <c r="C165" s="22" t="s">
        <v>251</v>
      </c>
      <c r="D165" s="12" t="s">
        <v>630</v>
      </c>
      <c r="E165" s="49">
        <v>18</v>
      </c>
      <c r="F165" s="67">
        <v>12</v>
      </c>
      <c r="H165" s="1">
        <f t="shared" si="4"/>
        <v>0</v>
      </c>
    </row>
    <row r="166" spans="1:8" s="1" customFormat="1" ht="15.75" x14ac:dyDescent="0.25">
      <c r="A166" s="110"/>
      <c r="B166" s="533">
        <v>57038</v>
      </c>
      <c r="C166" s="278" t="s">
        <v>600</v>
      </c>
      <c r="D166" s="163" t="s">
        <v>601</v>
      </c>
      <c r="E166" s="114">
        <v>18</v>
      </c>
      <c r="F166" s="115">
        <v>12</v>
      </c>
      <c r="H166" s="1">
        <f t="shared" si="4"/>
        <v>0</v>
      </c>
    </row>
    <row r="167" spans="1:8" s="1" customFormat="1" ht="15.75" x14ac:dyDescent="0.25">
      <c r="A167" s="66"/>
      <c r="B167" s="447">
        <v>57039</v>
      </c>
      <c r="C167" s="132" t="s">
        <v>724</v>
      </c>
      <c r="D167" s="17" t="s">
        <v>634</v>
      </c>
      <c r="E167" s="49">
        <v>12</v>
      </c>
      <c r="F167" s="67">
        <v>12</v>
      </c>
      <c r="H167" s="1">
        <f t="shared" si="4"/>
        <v>0</v>
      </c>
    </row>
    <row r="168" spans="1:8" s="1" customFormat="1" ht="16.5" thickBot="1" x14ac:dyDescent="0.3">
      <c r="A168" s="68"/>
      <c r="B168" s="445">
        <v>57040</v>
      </c>
      <c r="C168" s="133" t="s">
        <v>725</v>
      </c>
      <c r="D168" s="77" t="s">
        <v>633</v>
      </c>
      <c r="E168" s="72">
        <v>12</v>
      </c>
      <c r="F168" s="73">
        <v>12</v>
      </c>
      <c r="H168" s="1">
        <f t="shared" si="4"/>
        <v>0</v>
      </c>
    </row>
    <row r="169" spans="1:8" ht="16.5" thickBot="1" x14ac:dyDescent="0.3">
      <c r="A169" s="155"/>
      <c r="B169" s="222"/>
      <c r="C169" s="135"/>
      <c r="D169" s="136"/>
      <c r="E169" s="135"/>
      <c r="F169" s="136"/>
      <c r="H169" s="1"/>
    </row>
    <row r="170" spans="1:8" ht="16.5" thickBot="1" x14ac:dyDescent="0.3">
      <c r="A170" s="1"/>
      <c r="B170" s="18"/>
      <c r="C170" s="21" t="s">
        <v>264</v>
      </c>
      <c r="D170" s="10"/>
      <c r="E170" s="51"/>
      <c r="F170" s="51"/>
      <c r="H170" s="1"/>
    </row>
    <row r="171" spans="1:8" ht="15.75" x14ac:dyDescent="0.25">
      <c r="A171" s="165">
        <f>WalMart!A63</f>
        <v>0</v>
      </c>
      <c r="B171" s="129">
        <v>80712</v>
      </c>
      <c r="C171" s="216" t="s">
        <v>477</v>
      </c>
      <c r="D171" s="84" t="s">
        <v>547</v>
      </c>
      <c r="E171" s="64">
        <v>16</v>
      </c>
      <c r="F171" s="65">
        <v>10</v>
      </c>
      <c r="H171" s="1">
        <f t="shared" si="4"/>
        <v>0</v>
      </c>
    </row>
    <row r="172" spans="1:8" ht="15.75" x14ac:dyDescent="0.25">
      <c r="A172" s="66">
        <f>WalMart!A64</f>
        <v>0</v>
      </c>
      <c r="B172" s="118">
        <v>80713</v>
      </c>
      <c r="C172" s="132" t="s">
        <v>476</v>
      </c>
      <c r="D172" s="17" t="s">
        <v>590</v>
      </c>
      <c r="E172" s="49">
        <v>16</v>
      </c>
      <c r="F172" s="67">
        <v>10</v>
      </c>
      <c r="H172" s="1">
        <f t="shared" si="4"/>
        <v>0</v>
      </c>
    </row>
    <row r="173" spans="1:8" ht="15.75" x14ac:dyDescent="0.25">
      <c r="A173" s="66">
        <f>WalMart!A65</f>
        <v>0</v>
      </c>
      <c r="B173" s="118">
        <v>80740</v>
      </c>
      <c r="C173" s="132" t="s">
        <v>954</v>
      </c>
      <c r="D173" s="17"/>
      <c r="E173" s="49">
        <v>24</v>
      </c>
      <c r="F173" s="67">
        <v>10</v>
      </c>
      <c r="H173" s="1">
        <f>ROUND((IF(F173&gt;0,A173/F173,0)),1)</f>
        <v>0</v>
      </c>
    </row>
    <row r="174" spans="1:8" s="1" customFormat="1" ht="15.75" x14ac:dyDescent="0.25">
      <c r="A174" s="66">
        <f>WalMart!A66</f>
        <v>0</v>
      </c>
      <c r="B174" s="118">
        <v>80739</v>
      </c>
      <c r="C174" s="132" t="s">
        <v>337</v>
      </c>
      <c r="D174" s="17" t="s">
        <v>548</v>
      </c>
      <c r="E174" s="49">
        <v>24</v>
      </c>
      <c r="F174" s="67">
        <v>10</v>
      </c>
      <c r="H174" s="1">
        <f t="shared" si="4"/>
        <v>0</v>
      </c>
    </row>
    <row r="175" spans="1:8" s="1" customFormat="1" ht="15.75" x14ac:dyDescent="0.25">
      <c r="A175" s="66">
        <f>WalMart!A67</f>
        <v>0</v>
      </c>
      <c r="B175" s="118">
        <v>80733</v>
      </c>
      <c r="C175" s="132" t="s">
        <v>483</v>
      </c>
      <c r="D175" s="17" t="s">
        <v>549</v>
      </c>
      <c r="E175" s="49"/>
      <c r="F175" s="67">
        <v>10</v>
      </c>
      <c r="H175" s="1">
        <f t="shared" ref="H175:H181" si="5">ROUND((IF(F175&gt;0,A175/F175,0)),1)</f>
        <v>0</v>
      </c>
    </row>
    <row r="176" spans="1:8" s="1" customFormat="1" ht="15.75" x14ac:dyDescent="0.25">
      <c r="A176" s="66">
        <f>WalMart!A68</f>
        <v>0</v>
      </c>
      <c r="B176" s="118">
        <v>80735</v>
      </c>
      <c r="C176" s="132" t="s">
        <v>485</v>
      </c>
      <c r="D176" s="17" t="s">
        <v>550</v>
      </c>
      <c r="E176" s="49"/>
      <c r="F176" s="67">
        <v>10</v>
      </c>
      <c r="H176" s="1">
        <f t="shared" si="5"/>
        <v>0</v>
      </c>
    </row>
    <row r="177" spans="1:8" s="1" customFormat="1" ht="15.75" x14ac:dyDescent="0.25">
      <c r="A177" s="66">
        <f>WalMart!A69</f>
        <v>0</v>
      </c>
      <c r="B177" s="118">
        <v>80736</v>
      </c>
      <c r="C177" s="132" t="s">
        <v>487</v>
      </c>
      <c r="D177" s="17" t="s">
        <v>551</v>
      </c>
      <c r="E177" s="49"/>
      <c r="F177" s="67">
        <v>10</v>
      </c>
      <c r="H177" s="1">
        <f t="shared" si="5"/>
        <v>0</v>
      </c>
    </row>
    <row r="178" spans="1:8" s="1" customFormat="1" ht="15.75" x14ac:dyDescent="0.25">
      <c r="A178" s="66">
        <f>WalMart!A70</f>
        <v>0</v>
      </c>
      <c r="B178" s="118">
        <v>80737</v>
      </c>
      <c r="C178" s="132" t="s">
        <v>489</v>
      </c>
      <c r="D178" s="17" t="s">
        <v>490</v>
      </c>
      <c r="E178" s="49"/>
      <c r="F178" s="67">
        <v>10</v>
      </c>
      <c r="H178" s="1">
        <f t="shared" si="5"/>
        <v>0</v>
      </c>
    </row>
    <row r="179" spans="1:8" s="1" customFormat="1" ht="15.75" x14ac:dyDescent="0.25">
      <c r="A179" s="66">
        <f>WalMart!A71</f>
        <v>0</v>
      </c>
      <c r="B179" s="118">
        <v>80738</v>
      </c>
      <c r="C179" s="132" t="s">
        <v>491</v>
      </c>
      <c r="D179" s="17" t="s">
        <v>552</v>
      </c>
      <c r="E179" s="49"/>
      <c r="F179" s="67">
        <v>10</v>
      </c>
      <c r="H179" s="1">
        <f t="shared" si="5"/>
        <v>0</v>
      </c>
    </row>
    <row r="180" spans="1:8" ht="15.75" x14ac:dyDescent="0.25">
      <c r="A180" s="66">
        <f>WalMart!A72</f>
        <v>0</v>
      </c>
      <c r="B180" s="118">
        <v>80742</v>
      </c>
      <c r="C180" s="132" t="s">
        <v>267</v>
      </c>
      <c r="D180" s="17" t="s">
        <v>593</v>
      </c>
      <c r="E180" s="49">
        <v>18</v>
      </c>
      <c r="F180" s="67">
        <v>12</v>
      </c>
      <c r="H180" s="1">
        <f t="shared" si="5"/>
        <v>0</v>
      </c>
    </row>
    <row r="181" spans="1:8" ht="15.75" x14ac:dyDescent="0.25">
      <c r="A181" s="110">
        <f>WalMart!A73</f>
        <v>0</v>
      </c>
      <c r="B181" s="265">
        <v>80766</v>
      </c>
      <c r="C181" s="278" t="s">
        <v>268</v>
      </c>
      <c r="D181" s="163" t="s">
        <v>594</v>
      </c>
      <c r="E181" s="114">
        <v>18</v>
      </c>
      <c r="F181" s="115">
        <v>9</v>
      </c>
      <c r="H181" s="1">
        <f t="shared" si="5"/>
        <v>0</v>
      </c>
    </row>
    <row r="182" spans="1:8" ht="16.5" thickBot="1" x14ac:dyDescent="0.3">
      <c r="A182" s="68">
        <f>WalMart!A74+'WH Freezer'!A187</f>
        <v>0</v>
      </c>
      <c r="B182" s="121">
        <v>80768</v>
      </c>
      <c r="C182" s="133" t="s">
        <v>341</v>
      </c>
      <c r="D182" s="77" t="s">
        <v>592</v>
      </c>
      <c r="E182" s="470">
        <v>18</v>
      </c>
      <c r="F182" s="307">
        <v>6</v>
      </c>
      <c r="H182" s="1">
        <f t="shared" si="4"/>
        <v>0</v>
      </c>
    </row>
    <row r="183" spans="1:8" s="1" customFormat="1" ht="16.5" thickBot="1" x14ac:dyDescent="0.3">
      <c r="A183" s="109"/>
      <c r="B183" s="42"/>
      <c r="C183" s="28"/>
      <c r="D183" s="29"/>
      <c r="E183" s="554"/>
      <c r="F183" s="554"/>
    </row>
    <row r="184" spans="1:8" s="1" customFormat="1" ht="16.5" thickBot="1" x14ac:dyDescent="0.3">
      <c r="A184" s="294"/>
      <c r="B184" s="607"/>
      <c r="C184" s="515" t="s">
        <v>777</v>
      </c>
      <c r="D184" s="538"/>
      <c r="E184" s="608"/>
      <c r="F184" s="608"/>
    </row>
    <row r="185" spans="1:8" s="1" customFormat="1" ht="15.75" x14ac:dyDescent="0.25">
      <c r="A185" s="165">
        <f>WalMart!A77</f>
        <v>0</v>
      </c>
      <c r="B185" s="129">
        <v>80773</v>
      </c>
      <c r="C185" s="216" t="s">
        <v>778</v>
      </c>
      <c r="D185" s="84" t="s">
        <v>779</v>
      </c>
      <c r="E185" s="609"/>
      <c r="F185" s="535"/>
      <c r="H185" s="1">
        <f t="shared" si="4"/>
        <v>0</v>
      </c>
    </row>
    <row r="186" spans="1:8" s="1" customFormat="1" ht="15.75" x14ac:dyDescent="0.25">
      <c r="A186" s="110">
        <f>WalMart!A78</f>
        <v>0</v>
      </c>
      <c r="B186" s="118">
        <v>80774</v>
      </c>
      <c r="C186" s="132" t="s">
        <v>780</v>
      </c>
      <c r="D186" s="17" t="s">
        <v>781</v>
      </c>
      <c r="E186" s="219"/>
      <c r="F186" s="263"/>
      <c r="H186" s="1">
        <f t="shared" si="4"/>
        <v>0</v>
      </c>
    </row>
    <row r="187" spans="1:8" s="1" customFormat="1" ht="15.75" x14ac:dyDescent="0.25">
      <c r="A187" s="66">
        <f>WalMart!A79</f>
        <v>0</v>
      </c>
      <c r="B187" s="118">
        <v>80775</v>
      </c>
      <c r="C187" s="132" t="s">
        <v>782</v>
      </c>
      <c r="D187" s="17" t="s">
        <v>783</v>
      </c>
      <c r="E187" s="219"/>
      <c r="F187" s="263"/>
      <c r="H187" s="1">
        <f t="shared" si="4"/>
        <v>0</v>
      </c>
    </row>
    <row r="188" spans="1:8" s="1" customFormat="1" ht="15.75" x14ac:dyDescent="0.25">
      <c r="A188" s="139">
        <f>WalMart!A80</f>
        <v>0</v>
      </c>
      <c r="B188" s="118">
        <v>80776</v>
      </c>
      <c r="C188" s="132" t="s">
        <v>784</v>
      </c>
      <c r="D188" s="17" t="s">
        <v>785</v>
      </c>
      <c r="E188" s="219"/>
      <c r="F188" s="263"/>
      <c r="H188" s="1">
        <f t="shared" si="4"/>
        <v>0</v>
      </c>
    </row>
    <row r="189" spans="1:8" s="1" customFormat="1" ht="16.5" thickBot="1" x14ac:dyDescent="0.3">
      <c r="A189" s="68">
        <f>WalMart!A81</f>
        <v>0</v>
      </c>
      <c r="B189" s="121">
        <v>80777</v>
      </c>
      <c r="C189" s="133" t="s">
        <v>786</v>
      </c>
      <c r="D189" s="77" t="s">
        <v>787</v>
      </c>
      <c r="E189" s="470"/>
      <c r="F189" s="307"/>
      <c r="H189" s="1">
        <f t="shared" si="4"/>
        <v>0</v>
      </c>
    </row>
    <row r="190" spans="1:8" ht="15.75" x14ac:dyDescent="0.25">
      <c r="A190" s="1"/>
      <c r="B190" s="30"/>
      <c r="C190" s="26"/>
      <c r="D190" s="604"/>
      <c r="E190" s="605"/>
      <c r="F190" s="605"/>
      <c r="H190" s="1"/>
    </row>
    <row r="191" spans="1:8" s="109" customFormat="1" ht="16.5" hidden="1" thickBot="1" x14ac:dyDescent="0.3">
      <c r="A191" s="294"/>
      <c r="B191" s="606"/>
      <c r="C191" s="494" t="s">
        <v>388</v>
      </c>
      <c r="D191" s="294"/>
      <c r="E191" s="493"/>
      <c r="F191" s="493"/>
      <c r="H191" s="1"/>
    </row>
    <row r="192" spans="1:8" s="109" customFormat="1" ht="15.75" hidden="1" x14ac:dyDescent="0.25">
      <c r="A192" s="139"/>
      <c r="B192" s="596">
        <v>70404</v>
      </c>
      <c r="C192" s="132" t="s">
        <v>155</v>
      </c>
      <c r="D192" s="17" t="s">
        <v>156</v>
      </c>
      <c r="E192" s="52">
        <v>18</v>
      </c>
      <c r="F192" s="615">
        <v>8</v>
      </c>
      <c r="H192" s="1">
        <f t="shared" si="4"/>
        <v>0</v>
      </c>
    </row>
    <row r="193" spans="1:8" s="109" customFormat="1" ht="15.75" hidden="1" x14ac:dyDescent="0.25">
      <c r="A193" s="66"/>
      <c r="B193" s="14">
        <v>70421</v>
      </c>
      <c r="C193" s="22" t="s">
        <v>152</v>
      </c>
      <c r="D193" s="15" t="s">
        <v>153</v>
      </c>
      <c r="E193" s="56">
        <v>10</v>
      </c>
      <c r="F193" s="599">
        <v>6</v>
      </c>
      <c r="H193" s="1">
        <f t="shared" si="4"/>
        <v>0</v>
      </c>
    </row>
    <row r="194" spans="1:8" s="109" customFormat="1" ht="15.75" hidden="1" x14ac:dyDescent="0.25">
      <c r="A194" s="66"/>
      <c r="B194" s="173">
        <v>70423</v>
      </c>
      <c r="C194" s="119" t="s">
        <v>147</v>
      </c>
      <c r="D194" s="17" t="s">
        <v>148</v>
      </c>
      <c r="E194" s="52">
        <v>28</v>
      </c>
      <c r="F194" s="591">
        <v>5</v>
      </c>
      <c r="H194" s="1">
        <f t="shared" si="4"/>
        <v>0</v>
      </c>
    </row>
    <row r="195" spans="1:8" s="109" customFormat="1" ht="15.75" hidden="1" x14ac:dyDescent="0.25">
      <c r="A195" s="66"/>
      <c r="B195" s="173">
        <v>70425</v>
      </c>
      <c r="C195" s="132" t="s">
        <v>149</v>
      </c>
      <c r="D195" s="17" t="s">
        <v>457</v>
      </c>
      <c r="E195" s="52">
        <v>28</v>
      </c>
      <c r="F195" s="591">
        <v>5</v>
      </c>
      <c r="H195" s="1">
        <f t="shared" si="4"/>
        <v>0</v>
      </c>
    </row>
    <row r="196" spans="1:8" s="109" customFormat="1" ht="15.75" hidden="1" x14ac:dyDescent="0.25">
      <c r="A196" s="66"/>
      <c r="B196" s="14">
        <v>73868</v>
      </c>
      <c r="C196" s="22" t="s">
        <v>758</v>
      </c>
      <c r="D196" s="17" t="s">
        <v>133</v>
      </c>
      <c r="E196" s="52">
        <v>12</v>
      </c>
      <c r="F196" s="586">
        <v>6</v>
      </c>
      <c r="H196" s="1">
        <f t="shared" si="4"/>
        <v>0</v>
      </c>
    </row>
    <row r="197" spans="1:8" s="109" customFormat="1" ht="15.75" hidden="1" x14ac:dyDescent="0.25">
      <c r="A197" s="66"/>
      <c r="B197" s="14">
        <v>70407</v>
      </c>
      <c r="C197" s="22" t="s">
        <v>761</v>
      </c>
      <c r="D197" s="17" t="s">
        <v>762</v>
      </c>
      <c r="E197" s="52"/>
      <c r="F197" s="586"/>
      <c r="H197" s="1">
        <f t="shared" si="4"/>
        <v>0</v>
      </c>
    </row>
    <row r="198" spans="1:8" s="109" customFormat="1" ht="15.75" hidden="1" x14ac:dyDescent="0.25">
      <c r="A198" s="66"/>
      <c r="B198" s="172">
        <v>70903</v>
      </c>
      <c r="C198" s="170" t="s">
        <v>655</v>
      </c>
      <c r="D198" s="171" t="s">
        <v>370</v>
      </c>
      <c r="E198" s="219"/>
      <c r="F198" s="592">
        <v>4</v>
      </c>
      <c r="H198" s="1">
        <f t="shared" si="4"/>
        <v>0</v>
      </c>
    </row>
    <row r="199" spans="1:8" ht="15.75" hidden="1" x14ac:dyDescent="0.25">
      <c r="A199" s="66"/>
      <c r="B199" s="172">
        <v>70905</v>
      </c>
      <c r="C199" s="170" t="s">
        <v>656</v>
      </c>
      <c r="D199" s="171" t="s">
        <v>372</v>
      </c>
      <c r="E199" s="219"/>
      <c r="F199" s="592">
        <v>4</v>
      </c>
      <c r="H199" s="1">
        <f t="shared" ref="H199:H215" si="6">ROUND((IF(F199&gt;0,A199/F199,0)),1)</f>
        <v>0</v>
      </c>
    </row>
    <row r="200" spans="1:8" ht="15.75" hidden="1" x14ac:dyDescent="0.25">
      <c r="A200" s="66"/>
      <c r="B200" s="172">
        <v>70563</v>
      </c>
      <c r="C200" s="170" t="s">
        <v>726</v>
      </c>
      <c r="D200" s="171" t="s">
        <v>727</v>
      </c>
      <c r="E200" s="171"/>
      <c r="F200" s="592">
        <v>7</v>
      </c>
      <c r="H200" s="1">
        <f t="shared" si="6"/>
        <v>0</v>
      </c>
    </row>
    <row r="201" spans="1:8" ht="15.75" hidden="1" x14ac:dyDescent="0.25">
      <c r="A201" s="66"/>
      <c r="B201" s="172">
        <v>89612</v>
      </c>
      <c r="C201" s="170" t="s">
        <v>269</v>
      </c>
      <c r="D201" s="171" t="s">
        <v>283</v>
      </c>
      <c r="E201" s="219"/>
      <c r="F201" s="592">
        <v>4</v>
      </c>
      <c r="H201" s="1">
        <f t="shared" si="6"/>
        <v>0</v>
      </c>
    </row>
    <row r="202" spans="1:8" ht="15.75" hidden="1" x14ac:dyDescent="0.25">
      <c r="A202" s="66"/>
      <c r="B202" s="172">
        <v>63027</v>
      </c>
      <c r="C202" s="170" t="s">
        <v>270</v>
      </c>
      <c r="D202" s="171" t="s">
        <v>282</v>
      </c>
      <c r="E202" s="219"/>
      <c r="F202" s="592">
        <v>4</v>
      </c>
      <c r="H202" s="1">
        <f t="shared" si="6"/>
        <v>0</v>
      </c>
    </row>
    <row r="203" spans="1:8" s="1" customFormat="1" ht="15.75" hidden="1" x14ac:dyDescent="0.25">
      <c r="A203" s="66"/>
      <c r="B203" s="172">
        <v>70438</v>
      </c>
      <c r="C203" s="170" t="s">
        <v>760</v>
      </c>
      <c r="D203" s="171" t="s">
        <v>788</v>
      </c>
      <c r="E203" s="219"/>
      <c r="F203" s="592">
        <v>12</v>
      </c>
      <c r="H203" s="1">
        <f t="shared" si="6"/>
        <v>0</v>
      </c>
    </row>
    <row r="204" spans="1:8" ht="15.75" hidden="1" x14ac:dyDescent="0.25">
      <c r="A204" s="66"/>
      <c r="B204" s="173">
        <v>75009</v>
      </c>
      <c r="C204" s="132" t="s">
        <v>157</v>
      </c>
      <c r="D204" s="17" t="s">
        <v>158</v>
      </c>
      <c r="E204" s="52">
        <v>32</v>
      </c>
      <c r="F204" s="591">
        <v>4</v>
      </c>
      <c r="H204" s="1">
        <f t="shared" si="6"/>
        <v>0</v>
      </c>
    </row>
    <row r="205" spans="1:8" ht="15.75" hidden="1" x14ac:dyDescent="0.25">
      <c r="A205" s="66"/>
      <c r="B205" s="173">
        <v>70619</v>
      </c>
      <c r="C205" s="22" t="s">
        <v>742</v>
      </c>
      <c r="D205" s="17" t="s">
        <v>470</v>
      </c>
      <c r="E205" s="52"/>
      <c r="F205" s="591">
        <v>5</v>
      </c>
      <c r="H205" s="1">
        <f t="shared" si="6"/>
        <v>0</v>
      </c>
    </row>
    <row r="206" spans="1:8" ht="15.75" hidden="1" x14ac:dyDescent="0.25">
      <c r="A206" s="66"/>
      <c r="B206" s="126">
        <v>89594</v>
      </c>
      <c r="C206" s="132" t="s">
        <v>649</v>
      </c>
      <c r="D206" s="171" t="s">
        <v>286</v>
      </c>
      <c r="E206" s="543"/>
      <c r="F206" s="591">
        <v>4</v>
      </c>
      <c r="H206" s="1">
        <f t="shared" si="6"/>
        <v>0</v>
      </c>
    </row>
    <row r="207" spans="1:8" s="1" customFormat="1" ht="15.75" hidden="1" x14ac:dyDescent="0.25">
      <c r="A207" s="66"/>
      <c r="B207" s="126">
        <v>89595</v>
      </c>
      <c r="C207" s="132" t="s">
        <v>650</v>
      </c>
      <c r="D207" s="171" t="s">
        <v>434</v>
      </c>
      <c r="E207" s="543"/>
      <c r="F207" s="591">
        <v>4</v>
      </c>
      <c r="H207" s="1">
        <f t="shared" si="6"/>
        <v>0</v>
      </c>
    </row>
    <row r="208" spans="1:8" s="1" customFormat="1" ht="15.75" hidden="1" x14ac:dyDescent="0.25">
      <c r="A208" s="66"/>
      <c r="B208" s="126">
        <v>89596</v>
      </c>
      <c r="C208" s="132" t="s">
        <v>651</v>
      </c>
      <c r="D208" s="171" t="s">
        <v>463</v>
      </c>
      <c r="E208" s="543"/>
      <c r="F208" s="591">
        <v>4</v>
      </c>
      <c r="H208" s="1">
        <f t="shared" si="6"/>
        <v>0</v>
      </c>
    </row>
    <row r="209" spans="1:9" ht="15.75" hidden="1" x14ac:dyDescent="0.25">
      <c r="A209" s="66"/>
      <c r="B209" s="126">
        <v>89597</v>
      </c>
      <c r="C209" s="132" t="s">
        <v>652</v>
      </c>
      <c r="D209" s="171" t="s">
        <v>439</v>
      </c>
      <c r="E209" s="543"/>
      <c r="F209" s="591">
        <v>4</v>
      </c>
      <c r="H209" s="1">
        <f t="shared" si="6"/>
        <v>0</v>
      </c>
    </row>
    <row r="210" spans="1:9" ht="15.75" hidden="1" x14ac:dyDescent="0.25">
      <c r="A210" s="66"/>
      <c r="B210" s="126">
        <v>89601</v>
      </c>
      <c r="C210" s="132" t="s">
        <v>653</v>
      </c>
      <c r="D210" s="171" t="s">
        <v>284</v>
      </c>
      <c r="E210" s="543"/>
      <c r="F210" s="591">
        <v>4</v>
      </c>
      <c r="H210" s="1">
        <f t="shared" si="6"/>
        <v>0</v>
      </c>
      <c r="I210" t="e">
        <f>SUM('WH Freezer'!A219+'Fred Meyer'!#REF!+Military!A52+'Dining Services'!A37+Greely!A63+Safeway!A67+WalMart!#REF!+'Fast Food - Order only'!A22+COSTCO!A21+'Denny''s'!E16)</f>
        <v>#REF!</v>
      </c>
    </row>
    <row r="211" spans="1:9" ht="15.75" hidden="1" x14ac:dyDescent="0.25">
      <c r="A211" s="66"/>
      <c r="B211" s="325">
        <v>89603</v>
      </c>
      <c r="C211" s="278" t="s">
        <v>654</v>
      </c>
      <c r="D211" s="326" t="s">
        <v>285</v>
      </c>
      <c r="E211" s="544"/>
      <c r="F211" s="593">
        <v>4</v>
      </c>
      <c r="H211" s="1">
        <f t="shared" si="6"/>
        <v>0</v>
      </c>
    </row>
    <row r="212" spans="1:9" s="1" customFormat="1" ht="15.75" hidden="1" x14ac:dyDescent="0.25">
      <c r="A212" s="66"/>
      <c r="B212" s="14">
        <v>77656</v>
      </c>
      <c r="C212" s="22" t="s">
        <v>705</v>
      </c>
      <c r="D212" s="17" t="s">
        <v>674</v>
      </c>
      <c r="E212" s="58"/>
      <c r="F212" s="592">
        <v>4</v>
      </c>
      <c r="H212" s="1">
        <f t="shared" si="6"/>
        <v>0</v>
      </c>
    </row>
    <row r="213" spans="1:9" s="1" customFormat="1" ht="15.75" hidden="1" x14ac:dyDescent="0.25">
      <c r="A213" s="66"/>
      <c r="B213" s="111">
        <v>77657</v>
      </c>
      <c r="C213" s="112" t="s">
        <v>706</v>
      </c>
      <c r="D213" s="17" t="s">
        <v>676</v>
      </c>
      <c r="E213" s="545"/>
      <c r="F213" s="594">
        <v>4</v>
      </c>
      <c r="H213" s="1">
        <f t="shared" si="6"/>
        <v>0</v>
      </c>
    </row>
    <row r="214" spans="1:9" s="1" customFormat="1" ht="15.75" hidden="1" x14ac:dyDescent="0.25">
      <c r="A214" s="66"/>
      <c r="B214" s="126">
        <v>89630</v>
      </c>
      <c r="C214" s="132" t="s">
        <v>709</v>
      </c>
      <c r="D214" s="17" t="s">
        <v>290</v>
      </c>
      <c r="E214" s="58"/>
      <c r="F214" s="592">
        <v>6</v>
      </c>
      <c r="H214" s="1">
        <f t="shared" si="6"/>
        <v>0</v>
      </c>
    </row>
    <row r="215" spans="1:9" ht="16.5" hidden="1" thickBot="1" x14ac:dyDescent="0.3">
      <c r="A215" s="68"/>
      <c r="B215" s="541">
        <v>89631</v>
      </c>
      <c r="C215" s="133" t="s">
        <v>710</v>
      </c>
      <c r="D215" s="77" t="s">
        <v>291</v>
      </c>
      <c r="E215" s="546"/>
      <c r="F215" s="595">
        <v>5</v>
      </c>
      <c r="H215" s="1">
        <f t="shared" si="6"/>
        <v>0</v>
      </c>
    </row>
    <row r="216" spans="1:9" ht="16.5" hidden="1" thickBot="1" x14ac:dyDescent="0.3">
      <c r="A216" s="109"/>
      <c r="B216" s="557"/>
      <c r="C216" s="149"/>
      <c r="D216" s="124"/>
      <c r="E216" s="181"/>
      <c r="F216" s="109"/>
    </row>
    <row r="217" spans="1:9" ht="15.75" hidden="1" x14ac:dyDescent="0.25">
      <c r="A217" s="2"/>
      <c r="B217" s="684">
        <v>70920</v>
      </c>
      <c r="C217" s="132" t="s">
        <v>830</v>
      </c>
      <c r="D217" s="685" t="s">
        <v>836</v>
      </c>
      <c r="E217" s="58"/>
      <c r="F217" s="694"/>
      <c r="H217" s="159">
        <f>SUM(H7:H216)</f>
        <v>0</v>
      </c>
    </row>
    <row r="218" spans="1:9" ht="15.75" hidden="1" x14ac:dyDescent="0.25">
      <c r="A218" s="2"/>
      <c r="B218" s="687">
        <v>70954</v>
      </c>
      <c r="C218" s="132" t="s">
        <v>831</v>
      </c>
      <c r="D218" s="688" t="s">
        <v>837</v>
      </c>
      <c r="E218" s="58"/>
      <c r="F218" s="695"/>
    </row>
    <row r="219" spans="1:9" ht="15.75" hidden="1" x14ac:dyDescent="0.25">
      <c r="A219" s="2"/>
      <c r="B219" s="687">
        <v>71411</v>
      </c>
      <c r="C219" s="132" t="s">
        <v>832</v>
      </c>
      <c r="D219" s="688" t="s">
        <v>838</v>
      </c>
      <c r="E219" s="58"/>
      <c r="F219" s="695"/>
    </row>
    <row r="220" spans="1:9" ht="15.75" hidden="1" x14ac:dyDescent="0.25">
      <c r="A220" s="2"/>
      <c r="B220" s="687">
        <v>71405</v>
      </c>
      <c r="C220" s="132" t="s">
        <v>833</v>
      </c>
      <c r="D220" s="688" t="s">
        <v>839</v>
      </c>
      <c r="E220" s="58"/>
      <c r="F220" s="695"/>
    </row>
    <row r="221" spans="1:9" ht="15.75" hidden="1" x14ac:dyDescent="0.25">
      <c r="A221" s="2"/>
      <c r="B221" s="687">
        <v>70945</v>
      </c>
      <c r="C221" s="132" t="s">
        <v>834</v>
      </c>
      <c r="D221" s="688" t="s">
        <v>840</v>
      </c>
      <c r="E221" s="58"/>
      <c r="F221" s="695"/>
    </row>
    <row r="222" spans="1:9" ht="16.5" hidden="1" thickBot="1" x14ac:dyDescent="0.3">
      <c r="A222" s="511"/>
      <c r="B222" s="690">
        <v>70946</v>
      </c>
      <c r="C222" s="133" t="s">
        <v>835</v>
      </c>
      <c r="D222" s="691" t="s">
        <v>841</v>
      </c>
      <c r="E222" s="546"/>
      <c r="F222" s="696"/>
    </row>
    <row r="224" spans="1:9" ht="18.75" x14ac:dyDescent="0.25">
      <c r="C224" s="807"/>
    </row>
    <row r="225" spans="1:6" s="1" customFormat="1" ht="15.75" x14ac:dyDescent="0.25">
      <c r="A225" s="109"/>
      <c r="B225" s="829"/>
      <c r="C225" s="830"/>
      <c r="D225" s="737"/>
      <c r="E225" s="181"/>
      <c r="F225" s="833"/>
    </row>
    <row r="226" spans="1:6" s="1" customFormat="1" ht="15.75" x14ac:dyDescent="0.25">
      <c r="A226" s="109"/>
      <c r="B226" s="4"/>
      <c r="C226" s="149"/>
      <c r="D226" s="124"/>
      <c r="E226" s="181"/>
      <c r="F226" s="834"/>
    </row>
    <row r="227" spans="1:6" s="1" customFormat="1" ht="15.75" x14ac:dyDescent="0.25">
      <c r="A227" s="109"/>
      <c r="B227" s="4"/>
      <c r="C227" s="150"/>
      <c r="D227" s="124"/>
      <c r="E227" s="181"/>
      <c r="F227" s="834"/>
    </row>
    <row r="228" spans="1:6" s="1" customFormat="1" ht="15.75" x14ac:dyDescent="0.25">
      <c r="A228" s="109"/>
      <c r="B228" s="4"/>
      <c r="C228" s="149"/>
      <c r="D228" s="124"/>
      <c r="E228" s="831"/>
      <c r="F228" s="832"/>
    </row>
    <row r="229" spans="1:6" s="1" customFormat="1" x14ac:dyDescent="0.25">
      <c r="A229" s="109"/>
    </row>
    <row r="231" spans="1:6" x14ac:dyDescent="0.25">
      <c r="A231">
        <f>SUM(A5:A229)</f>
        <v>0</v>
      </c>
    </row>
  </sheetData>
  <printOptions horizontalCentered="1"/>
  <pageMargins left="0" right="0" top="0.6" bottom="0.25" header="0.2" footer="0.3"/>
  <pageSetup scale="80" orientation="portrait" r:id="rId1"/>
  <headerFooter>
    <oddHeader>&amp;L&amp;"-,Bold"Order Date: &amp;D
&amp;C&amp;"-,Bold"&amp;14FAIRBANKS DISTRIBUTORS - &amp;A
Cust ID C716261&amp;R&amp;"-,Bold"Delivery Date: xx/xx/2017</oddHeader>
  </headerFooter>
  <rowBreaks count="3" manualBreakCount="3">
    <brk id="54" max="5" man="1"/>
    <brk id="102" max="5" man="1"/>
    <brk id="151" max="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F2A3-241D-418A-AA5E-61C8F1CCFB59}">
  <sheetPr>
    <tabColor rgb="FF00B0F0"/>
  </sheetPr>
  <dimension ref="A2:H33"/>
  <sheetViews>
    <sheetView view="pageLayout" zoomScaleNormal="100" workbookViewId="0">
      <selection activeCell="B18" sqref="B18"/>
    </sheetView>
  </sheetViews>
  <sheetFormatPr defaultRowHeight="15" x14ac:dyDescent="0.25"/>
  <cols>
    <col min="1" max="1" width="10.7109375" style="1" customWidth="1"/>
    <col min="2" max="2" width="9.140625" style="1"/>
    <col min="3" max="3" width="38.5703125" style="1" customWidth="1"/>
    <col min="4" max="4" width="17.7109375" style="1" customWidth="1"/>
    <col min="5" max="5" width="6.28515625" style="1" customWidth="1"/>
    <col min="6" max="16384" width="9.140625" style="1"/>
  </cols>
  <sheetData>
    <row r="2" spans="1:8" ht="16.5" thickBot="1" x14ac:dyDescent="0.3">
      <c r="A2" s="159" t="s">
        <v>364</v>
      </c>
      <c r="B2" s="19" t="s">
        <v>376</v>
      </c>
      <c r="C2" s="7" t="s">
        <v>1</v>
      </c>
      <c r="D2" s="844" t="s">
        <v>2</v>
      </c>
      <c r="E2" s="844" t="s">
        <v>375</v>
      </c>
      <c r="F2" s="46" t="s">
        <v>294</v>
      </c>
    </row>
    <row r="3" spans="1:8" ht="15.75" x14ac:dyDescent="0.25">
      <c r="A3" s="60"/>
      <c r="B3" s="806">
        <v>64143</v>
      </c>
      <c r="C3" s="98" t="s">
        <v>960</v>
      </c>
      <c r="D3" s="811" t="s">
        <v>981</v>
      </c>
      <c r="E3" s="169"/>
      <c r="F3" s="590">
        <v>3</v>
      </c>
      <c r="H3" s="1">
        <f>A3/F3</f>
        <v>0</v>
      </c>
    </row>
    <row r="4" spans="1:8" ht="15.75" x14ac:dyDescent="0.25">
      <c r="A4" s="587"/>
      <c r="B4" s="173">
        <v>63756</v>
      </c>
      <c r="C4" s="132" t="s">
        <v>961</v>
      </c>
      <c r="D4" s="17" t="s">
        <v>982</v>
      </c>
      <c r="E4" s="120"/>
      <c r="F4" s="591">
        <v>3</v>
      </c>
      <c r="H4" s="1">
        <f t="shared" ref="H4:H21" si="0">A4/F4</f>
        <v>0</v>
      </c>
    </row>
    <row r="5" spans="1:8" s="168" customFormat="1" ht="15.75" x14ac:dyDescent="0.25">
      <c r="A5" s="587"/>
      <c r="B5" s="173">
        <v>61604</v>
      </c>
      <c r="C5" s="119" t="s">
        <v>962</v>
      </c>
      <c r="D5" s="17" t="s">
        <v>983</v>
      </c>
      <c r="E5" s="120">
        <v>28</v>
      </c>
      <c r="F5" s="591">
        <v>3</v>
      </c>
      <c r="H5" s="1">
        <f t="shared" si="0"/>
        <v>0</v>
      </c>
    </row>
    <row r="6" spans="1:8" s="168" customFormat="1" ht="15.75" x14ac:dyDescent="0.25">
      <c r="A6" s="587"/>
      <c r="B6" s="173">
        <v>61605</v>
      </c>
      <c r="C6" s="132" t="s">
        <v>963</v>
      </c>
      <c r="D6" s="17" t="s">
        <v>984</v>
      </c>
      <c r="E6" s="120">
        <v>28</v>
      </c>
      <c r="F6" s="591">
        <v>2</v>
      </c>
      <c r="H6" s="1">
        <f t="shared" si="0"/>
        <v>0</v>
      </c>
    </row>
    <row r="7" spans="1:8" ht="15.75" x14ac:dyDescent="0.25">
      <c r="A7" s="587"/>
      <c r="B7" s="14">
        <v>63844</v>
      </c>
      <c r="C7" s="22" t="s">
        <v>964</v>
      </c>
      <c r="D7" s="17" t="s">
        <v>978</v>
      </c>
      <c r="E7" s="52">
        <v>12</v>
      </c>
      <c r="F7" s="586">
        <v>4</v>
      </c>
      <c r="H7" s="1">
        <f t="shared" si="0"/>
        <v>0</v>
      </c>
    </row>
    <row r="8" spans="1:8" ht="15.75" x14ac:dyDescent="0.25">
      <c r="A8" s="587"/>
      <c r="B8" s="172">
        <v>64179</v>
      </c>
      <c r="C8" s="170" t="s">
        <v>965</v>
      </c>
      <c r="D8" s="171" t="s">
        <v>985</v>
      </c>
      <c r="E8" s="171"/>
      <c r="F8" s="592">
        <v>4</v>
      </c>
      <c r="H8" s="1">
        <f t="shared" si="0"/>
        <v>0</v>
      </c>
    </row>
    <row r="9" spans="1:8" ht="15.75" x14ac:dyDescent="0.25">
      <c r="A9" s="587"/>
      <c r="B9" s="172">
        <v>63628</v>
      </c>
      <c r="C9" s="170" t="s">
        <v>966</v>
      </c>
      <c r="D9" s="171" t="s">
        <v>979</v>
      </c>
      <c r="E9" s="171"/>
      <c r="F9" s="592">
        <v>5</v>
      </c>
      <c r="H9" s="1">
        <f t="shared" si="0"/>
        <v>0</v>
      </c>
    </row>
    <row r="10" spans="1:8" ht="15.75" x14ac:dyDescent="0.25">
      <c r="A10" s="587"/>
      <c r="B10" s="172">
        <v>62436</v>
      </c>
      <c r="C10" s="170" t="s">
        <v>967</v>
      </c>
      <c r="D10" s="171" t="s">
        <v>995</v>
      </c>
      <c r="E10" s="171"/>
      <c r="F10" s="592">
        <v>3</v>
      </c>
      <c r="H10" s="1">
        <f t="shared" si="0"/>
        <v>0</v>
      </c>
    </row>
    <row r="11" spans="1:8" ht="15.75" x14ac:dyDescent="0.25">
      <c r="A11" s="587"/>
      <c r="B11" s="172">
        <v>63700</v>
      </c>
      <c r="C11" s="170" t="s">
        <v>968</v>
      </c>
      <c r="D11" s="171" t="s">
        <v>986</v>
      </c>
      <c r="E11" s="171"/>
      <c r="F11" s="592">
        <v>2</v>
      </c>
      <c r="H11" s="1">
        <f t="shared" si="0"/>
        <v>0</v>
      </c>
    </row>
    <row r="12" spans="1:8" ht="15.75" x14ac:dyDescent="0.25">
      <c r="A12" s="587"/>
      <c r="B12" s="172">
        <v>63008</v>
      </c>
      <c r="C12" s="170" t="s">
        <v>969</v>
      </c>
      <c r="D12" s="171" t="s">
        <v>987</v>
      </c>
      <c r="E12" s="171"/>
      <c r="F12" s="592">
        <v>10</v>
      </c>
      <c r="H12" s="1">
        <f t="shared" si="0"/>
        <v>0</v>
      </c>
    </row>
    <row r="13" spans="1:8" ht="15.75" x14ac:dyDescent="0.25">
      <c r="A13" s="66"/>
      <c r="B13" s="172">
        <v>64180</v>
      </c>
      <c r="C13" s="170" t="s">
        <v>970</v>
      </c>
      <c r="D13" s="171" t="s">
        <v>988</v>
      </c>
      <c r="E13" s="219"/>
      <c r="F13" s="592">
        <v>9</v>
      </c>
      <c r="H13" s="1">
        <f t="shared" si="0"/>
        <v>0</v>
      </c>
    </row>
    <row r="14" spans="1:8" ht="15.75" x14ac:dyDescent="0.25">
      <c r="A14" s="587"/>
      <c r="B14" s="173">
        <v>63755</v>
      </c>
      <c r="C14" s="22" t="s">
        <v>971</v>
      </c>
      <c r="D14" s="17" t="s">
        <v>980</v>
      </c>
      <c r="E14" s="120"/>
      <c r="F14" s="591">
        <v>4</v>
      </c>
      <c r="H14" s="1">
        <f t="shared" si="0"/>
        <v>0</v>
      </c>
    </row>
    <row r="15" spans="1:8" ht="15.75" x14ac:dyDescent="0.25">
      <c r="A15" s="587"/>
      <c r="B15" s="126">
        <v>61548</v>
      </c>
      <c r="C15" s="132" t="s">
        <v>972</v>
      </c>
      <c r="D15" s="171" t="s">
        <v>989</v>
      </c>
      <c r="E15" s="217"/>
      <c r="F15" s="591">
        <v>6</v>
      </c>
      <c r="H15" s="1">
        <f t="shared" si="0"/>
        <v>0</v>
      </c>
    </row>
    <row r="16" spans="1:8" ht="15.75" x14ac:dyDescent="0.25">
      <c r="A16" s="587"/>
      <c r="B16" s="126">
        <v>62453</v>
      </c>
      <c r="C16" s="132" t="s">
        <v>973</v>
      </c>
      <c r="D16" s="171" t="s">
        <v>990</v>
      </c>
      <c r="E16" s="217"/>
      <c r="F16" s="591">
        <v>8</v>
      </c>
      <c r="H16" s="1">
        <f t="shared" si="0"/>
        <v>0</v>
      </c>
    </row>
    <row r="17" spans="1:8" ht="15.75" x14ac:dyDescent="0.25">
      <c r="A17" s="587"/>
      <c r="B17" s="126">
        <v>76995</v>
      </c>
      <c r="C17" s="132" t="s">
        <v>974</v>
      </c>
      <c r="D17" s="171" t="s">
        <v>991</v>
      </c>
      <c r="E17" s="217"/>
      <c r="F17" s="591">
        <v>4</v>
      </c>
      <c r="H17" s="1">
        <f t="shared" si="0"/>
        <v>0</v>
      </c>
    </row>
    <row r="18" spans="1:8" ht="15.75" x14ac:dyDescent="0.25">
      <c r="A18" s="587"/>
      <c r="B18" s="126">
        <v>63093</v>
      </c>
      <c r="C18" s="132" t="s">
        <v>975</v>
      </c>
      <c r="D18" s="171" t="s">
        <v>992</v>
      </c>
      <c r="E18" s="217"/>
      <c r="F18" s="591">
        <v>4</v>
      </c>
      <c r="H18" s="1">
        <f t="shared" si="0"/>
        <v>0</v>
      </c>
    </row>
    <row r="19" spans="1:8" ht="15.75" x14ac:dyDescent="0.25">
      <c r="A19" s="587"/>
      <c r="B19" s="126">
        <v>64147</v>
      </c>
      <c r="C19" s="132" t="s">
        <v>976</v>
      </c>
      <c r="D19" s="171" t="s">
        <v>993</v>
      </c>
      <c r="E19" s="217"/>
      <c r="F19" s="591">
        <v>10</v>
      </c>
      <c r="H19" s="1">
        <f t="shared" si="0"/>
        <v>0</v>
      </c>
    </row>
    <row r="20" spans="1:8" ht="15.75" x14ac:dyDescent="0.25">
      <c r="A20" s="588"/>
      <c r="B20" s="325">
        <v>64163</v>
      </c>
      <c r="C20" s="278" t="s">
        <v>977</v>
      </c>
      <c r="D20" s="326" t="s">
        <v>994</v>
      </c>
      <c r="E20" s="540"/>
      <c r="F20" s="593">
        <v>6</v>
      </c>
      <c r="H20" s="1">
        <f t="shared" si="0"/>
        <v>0</v>
      </c>
    </row>
    <row r="21" spans="1:8" ht="15.75" x14ac:dyDescent="0.25">
      <c r="A21" s="587"/>
      <c r="B21" s="14">
        <v>64177</v>
      </c>
      <c r="C21" s="22" t="s">
        <v>997</v>
      </c>
      <c r="D21" s="17" t="s">
        <v>996</v>
      </c>
      <c r="E21" s="2">
        <v>48</v>
      </c>
      <c r="F21" s="592">
        <v>3</v>
      </c>
      <c r="H21" s="1">
        <f t="shared" si="0"/>
        <v>0</v>
      </c>
    </row>
    <row r="22" spans="1:8" ht="15.75" x14ac:dyDescent="0.25">
      <c r="A22" s="588"/>
      <c r="B22" s="111"/>
      <c r="C22" s="112"/>
      <c r="D22" s="17"/>
      <c r="E22" s="300"/>
      <c r="F22" s="594"/>
    </row>
    <row r="23" spans="1:8" ht="15.75" x14ac:dyDescent="0.25">
      <c r="A23" s="587"/>
      <c r="B23" s="126"/>
      <c r="C23" s="132"/>
      <c r="D23" s="17"/>
      <c r="E23" s="2"/>
      <c r="F23" s="592"/>
    </row>
    <row r="24" spans="1:8" ht="15.75" x14ac:dyDescent="0.25">
      <c r="A24" s="587"/>
      <c r="B24" s="683"/>
      <c r="C24" s="132"/>
      <c r="D24" s="17"/>
      <c r="E24" s="2"/>
      <c r="F24" s="592"/>
    </row>
    <row r="25" spans="1:8" ht="15.75" x14ac:dyDescent="0.25">
      <c r="A25" s="2"/>
      <c r="B25" s="684"/>
      <c r="C25" s="132"/>
      <c r="D25" s="685"/>
      <c r="E25" s="2"/>
      <c r="F25" s="686"/>
    </row>
    <row r="26" spans="1:8" ht="15.75" x14ac:dyDescent="0.25">
      <c r="A26" s="2"/>
      <c r="B26" s="697"/>
      <c r="C26" s="132"/>
      <c r="D26" s="688"/>
      <c r="E26" s="217"/>
      <c r="F26" s="689"/>
    </row>
    <row r="27" spans="1:8" ht="15.75" x14ac:dyDescent="0.25">
      <c r="A27" s="2"/>
      <c r="B27" s="697"/>
      <c r="C27" s="132"/>
      <c r="D27" s="688"/>
      <c r="E27" s="217"/>
      <c r="F27" s="689"/>
    </row>
    <row r="28" spans="1:8" ht="15.75" x14ac:dyDescent="0.25">
      <c r="A28" s="2"/>
      <c r="B28" s="697"/>
      <c r="C28" s="132"/>
      <c r="D28" s="688"/>
      <c r="E28" s="217"/>
      <c r="F28" s="686"/>
    </row>
    <row r="29" spans="1:8" ht="15.75" x14ac:dyDescent="0.25">
      <c r="A29" s="2"/>
      <c r="B29" s="697"/>
      <c r="C29" s="132"/>
      <c r="D29" s="688"/>
      <c r="E29" s="217"/>
      <c r="F29" s="686"/>
    </row>
    <row r="30" spans="1:8" ht="16.5" thickBot="1" x14ac:dyDescent="0.3">
      <c r="A30" s="68"/>
      <c r="B30" s="698"/>
      <c r="C30" s="133"/>
      <c r="D30" s="691"/>
      <c r="E30" s="692"/>
      <c r="F30" s="693"/>
    </row>
    <row r="31" spans="1:8" x14ac:dyDescent="0.25">
      <c r="D31" s="845"/>
      <c r="E31" s="845"/>
    </row>
    <row r="32" spans="1:8" x14ac:dyDescent="0.25">
      <c r="H32" s="1">
        <f>SUM(H3:H31)</f>
        <v>0</v>
      </c>
    </row>
    <row r="33" spans="1:1" x14ac:dyDescent="0.25">
      <c r="A33" s="1">
        <f>SUBTOTAL(109,A4:A30)</f>
        <v>0</v>
      </c>
    </row>
  </sheetData>
  <printOptions horizontalCentered="1"/>
  <pageMargins left="0" right="0" top="0.6" bottom="0.25" header="0.2" footer="0.3"/>
  <pageSetup scale="80" orientation="portrait" r:id="rId1"/>
  <headerFooter>
    <oddHeader>&amp;L &amp;C&amp;"-,Bold"&amp;14FAIRBANKS DISTRIBUTORS - &amp;A
Cust ID C716261&amp;R&amp;"-,Bold"Delivery Date: xx/xx/2017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F0"/>
  </sheetPr>
  <dimension ref="A1:H219"/>
  <sheetViews>
    <sheetView view="pageLayout" zoomScaleNormal="100" workbookViewId="0">
      <selection activeCell="A6" sqref="A6"/>
    </sheetView>
  </sheetViews>
  <sheetFormatPr defaultColWidth="8.85546875" defaultRowHeight="15" x14ac:dyDescent="0.25"/>
  <cols>
    <col min="1" max="1" width="8.85546875" style="1"/>
    <col min="2" max="2" width="10.42578125" style="3" bestFit="1" customWidth="1"/>
    <col min="3" max="3" width="49.42578125" style="1" bestFit="1" customWidth="1"/>
    <col min="4" max="4" width="16.7109375" style="1" bestFit="1" customWidth="1"/>
    <col min="5" max="6" width="8.85546875" style="44"/>
    <col min="7" max="16384" width="8.85546875" style="1"/>
  </cols>
  <sheetData>
    <row r="1" spans="1:8" ht="15.75" x14ac:dyDescent="0.25">
      <c r="A1" s="332" t="s">
        <v>298</v>
      </c>
      <c r="B1" s="18" t="s">
        <v>255</v>
      </c>
      <c r="C1" s="4"/>
      <c r="D1" s="4"/>
      <c r="E1" s="45"/>
      <c r="F1" s="45"/>
    </row>
    <row r="2" spans="1:8" ht="15.75" x14ac:dyDescent="0.25">
      <c r="A2" s="332" t="s">
        <v>299</v>
      </c>
      <c r="B2" s="19" t="s">
        <v>0</v>
      </c>
      <c r="C2" s="7" t="s">
        <v>1</v>
      </c>
      <c r="D2" s="333" t="s">
        <v>2</v>
      </c>
      <c r="E2" s="46" t="s">
        <v>293</v>
      </c>
      <c r="F2" s="46" t="s">
        <v>294</v>
      </c>
    </row>
    <row r="3" spans="1:8" ht="16.5" thickBot="1" x14ac:dyDescent="0.3">
      <c r="B3" s="25"/>
      <c r="C3" s="9"/>
      <c r="D3" s="8"/>
      <c r="E3" s="47"/>
      <c r="F3" s="47"/>
    </row>
    <row r="4" spans="1:8" ht="16.5" thickBot="1" x14ac:dyDescent="0.3">
      <c r="B4" s="20" t="s">
        <v>3</v>
      </c>
      <c r="C4" s="21" t="s">
        <v>4</v>
      </c>
      <c r="D4" s="5"/>
      <c r="E4" s="48"/>
      <c r="F4" s="48"/>
    </row>
    <row r="5" spans="1:8" ht="15.75" x14ac:dyDescent="0.25">
      <c r="A5" s="60"/>
      <c r="B5" s="61">
        <v>61633</v>
      </c>
      <c r="C5" s="62" t="s">
        <v>5</v>
      </c>
      <c r="D5" s="63" t="s">
        <v>6</v>
      </c>
      <c r="E5" s="64">
        <v>16</v>
      </c>
      <c r="F5" s="65">
        <v>10</v>
      </c>
      <c r="H5" s="1" t="str">
        <f>IF(A5=0,"",ROUND(A5/F5,1))</f>
        <v/>
      </c>
    </row>
    <row r="6" spans="1:8" ht="15.75" x14ac:dyDescent="0.25">
      <c r="A6" s="66"/>
      <c r="B6" s="14">
        <v>61634</v>
      </c>
      <c r="C6" s="22" t="s">
        <v>14</v>
      </c>
      <c r="D6" s="12" t="s">
        <v>296</v>
      </c>
      <c r="E6" s="49">
        <v>16</v>
      </c>
      <c r="F6" s="67">
        <v>10</v>
      </c>
      <c r="H6" s="1" t="str">
        <f t="shared" ref="H6:H73" si="0">IF(A6=0,"",ROUND(A6/F6,1))</f>
        <v/>
      </c>
    </row>
    <row r="7" spans="1:8" ht="15.75" x14ac:dyDescent="0.25">
      <c r="A7" s="66"/>
      <c r="B7" s="14">
        <v>61635</v>
      </c>
      <c r="C7" s="22" t="s">
        <v>12</v>
      </c>
      <c r="D7" s="12" t="s">
        <v>13</v>
      </c>
      <c r="E7" s="49">
        <v>16</v>
      </c>
      <c r="F7" s="67">
        <v>10</v>
      </c>
      <c r="H7" s="1" t="str">
        <f t="shared" si="0"/>
        <v/>
      </c>
    </row>
    <row r="8" spans="1:8" ht="15.75" x14ac:dyDescent="0.25">
      <c r="A8" s="66"/>
      <c r="B8" s="14">
        <v>61657</v>
      </c>
      <c r="C8" s="22" t="s">
        <v>10</v>
      </c>
      <c r="D8" s="12" t="s">
        <v>11</v>
      </c>
      <c r="E8" s="49">
        <v>16</v>
      </c>
      <c r="F8" s="67">
        <v>10</v>
      </c>
      <c r="H8" s="1" t="str">
        <f t="shared" si="0"/>
        <v/>
      </c>
    </row>
    <row r="9" spans="1:8" ht="15.75" x14ac:dyDescent="0.25">
      <c r="A9" s="66"/>
      <c r="B9" s="14">
        <v>61603</v>
      </c>
      <c r="C9" s="22" t="s">
        <v>17</v>
      </c>
      <c r="D9" s="12" t="s">
        <v>18</v>
      </c>
      <c r="E9" s="49">
        <v>14</v>
      </c>
      <c r="F9" s="67">
        <v>7</v>
      </c>
      <c r="H9" s="1" t="str">
        <f t="shared" si="0"/>
        <v/>
      </c>
    </row>
    <row r="10" spans="1:8" ht="15.75" x14ac:dyDescent="0.25">
      <c r="A10" s="66"/>
      <c r="B10" s="13">
        <v>70016</v>
      </c>
      <c r="C10" s="22" t="s">
        <v>516</v>
      </c>
      <c r="D10" s="12" t="s">
        <v>515</v>
      </c>
      <c r="E10" s="49">
        <v>16</v>
      </c>
      <c r="F10" s="67">
        <v>10</v>
      </c>
      <c r="H10" s="1" t="str">
        <f t="shared" si="0"/>
        <v/>
      </c>
    </row>
    <row r="11" spans="1:8" ht="15.75" x14ac:dyDescent="0.25">
      <c r="A11" s="66"/>
      <c r="B11" s="13">
        <v>62619</v>
      </c>
      <c r="C11" s="22" t="s">
        <v>802</v>
      </c>
      <c r="D11" s="12" t="s">
        <v>16</v>
      </c>
      <c r="E11" s="49">
        <v>16</v>
      </c>
      <c r="F11" s="67">
        <v>10</v>
      </c>
      <c r="H11" s="1" t="str">
        <f t="shared" si="0"/>
        <v/>
      </c>
    </row>
    <row r="12" spans="1:8" ht="15.75" x14ac:dyDescent="0.25">
      <c r="A12" s="66"/>
      <c r="B12" s="13">
        <v>61036</v>
      </c>
      <c r="C12" s="22" t="s">
        <v>256</v>
      </c>
      <c r="D12" s="12" t="s">
        <v>605</v>
      </c>
      <c r="E12" s="49">
        <v>16</v>
      </c>
      <c r="F12" s="67">
        <v>10</v>
      </c>
      <c r="H12" s="1" t="str">
        <f t="shared" si="0"/>
        <v/>
      </c>
    </row>
    <row r="13" spans="1:8" ht="15.75" x14ac:dyDescent="0.25">
      <c r="A13" s="110"/>
      <c r="B13" s="13">
        <v>61037</v>
      </c>
      <c r="C13" s="23" t="s">
        <v>258</v>
      </c>
      <c r="D13" s="12" t="s">
        <v>606</v>
      </c>
      <c r="E13" s="49">
        <v>16</v>
      </c>
      <c r="F13" s="67">
        <v>10</v>
      </c>
      <c r="H13" s="1" t="str">
        <f t="shared" si="0"/>
        <v/>
      </c>
    </row>
    <row r="14" spans="1:8" ht="15.75" x14ac:dyDescent="0.25">
      <c r="A14" s="66"/>
      <c r="B14" s="13">
        <v>63017</v>
      </c>
      <c r="C14" s="22" t="s">
        <v>270</v>
      </c>
      <c r="D14" s="12" t="s">
        <v>282</v>
      </c>
      <c r="E14" s="49">
        <v>16</v>
      </c>
      <c r="F14" s="67">
        <v>10</v>
      </c>
      <c r="H14" s="1" t="str">
        <f t="shared" si="0"/>
        <v/>
      </c>
    </row>
    <row r="15" spans="1:8" ht="15.75" x14ac:dyDescent="0.25">
      <c r="A15" s="110"/>
      <c r="B15" s="142">
        <v>63018</v>
      </c>
      <c r="C15" s="112" t="s">
        <v>269</v>
      </c>
      <c r="D15" s="113" t="s">
        <v>283</v>
      </c>
      <c r="E15" s="114">
        <v>16</v>
      </c>
      <c r="F15" s="115">
        <v>10</v>
      </c>
      <c r="H15" s="1" t="str">
        <f t="shared" si="0"/>
        <v/>
      </c>
    </row>
    <row r="16" spans="1:8" ht="15.75" x14ac:dyDescent="0.25">
      <c r="A16" s="66"/>
      <c r="B16" s="13">
        <v>65100</v>
      </c>
      <c r="C16" s="22" t="s">
        <v>900</v>
      </c>
      <c r="D16" s="12" t="s">
        <v>902</v>
      </c>
      <c r="E16" s="49">
        <v>16</v>
      </c>
      <c r="F16" s="67">
        <v>8</v>
      </c>
      <c r="H16" s="1" t="str">
        <f t="shared" si="0"/>
        <v/>
      </c>
    </row>
    <row r="17" spans="1:8" ht="16.5" thickBot="1" x14ac:dyDescent="0.3">
      <c r="A17" s="68"/>
      <c r="B17" s="74">
        <v>65101</v>
      </c>
      <c r="C17" s="70" t="s">
        <v>901</v>
      </c>
      <c r="D17" s="100" t="s">
        <v>903</v>
      </c>
      <c r="E17" s="101">
        <v>16</v>
      </c>
      <c r="F17" s="102">
        <v>8</v>
      </c>
      <c r="H17" s="1" t="str">
        <f t="shared" si="0"/>
        <v/>
      </c>
    </row>
    <row r="18" spans="1:8" ht="15.75" x14ac:dyDescent="0.25">
      <c r="B18" s="25"/>
      <c r="C18" s="9"/>
      <c r="D18" s="8"/>
      <c r="E18" s="47"/>
      <c r="F18" s="47"/>
    </row>
    <row r="19" spans="1:8" ht="16.5" thickBot="1" x14ac:dyDescent="0.3">
      <c r="A19" s="294"/>
      <c r="B19" s="18"/>
      <c r="C19" s="24" t="s">
        <v>27</v>
      </c>
      <c r="D19" s="10"/>
      <c r="E19" s="51"/>
      <c r="F19" s="710"/>
      <c r="H19" s="1" t="str">
        <f t="shared" si="0"/>
        <v/>
      </c>
    </row>
    <row r="20" spans="1:8" ht="15.75" x14ac:dyDescent="0.25">
      <c r="A20" s="60"/>
      <c r="B20" s="61">
        <v>62907</v>
      </c>
      <c r="C20" s="62" t="s">
        <v>28</v>
      </c>
      <c r="D20" s="63" t="s">
        <v>29</v>
      </c>
      <c r="E20" s="64">
        <v>18</v>
      </c>
      <c r="F20" s="65">
        <v>10</v>
      </c>
      <c r="H20" s="1" t="str">
        <f t="shared" si="0"/>
        <v/>
      </c>
    </row>
    <row r="21" spans="1:8" ht="15.75" x14ac:dyDescent="0.25">
      <c r="A21" s="66"/>
      <c r="B21" s="14">
        <v>61624</v>
      </c>
      <c r="C21" s="22" t="s">
        <v>30</v>
      </c>
      <c r="D21" s="12" t="s">
        <v>31</v>
      </c>
      <c r="E21" s="49">
        <v>18</v>
      </c>
      <c r="F21" s="67">
        <v>10</v>
      </c>
      <c r="H21" s="1" t="str">
        <f t="shared" si="0"/>
        <v/>
      </c>
    </row>
    <row r="22" spans="1:8" ht="15.75" x14ac:dyDescent="0.25">
      <c r="A22" s="66"/>
      <c r="B22" s="14">
        <v>61625</v>
      </c>
      <c r="C22" s="22" t="s">
        <v>34</v>
      </c>
      <c r="D22" s="12" t="s">
        <v>35</v>
      </c>
      <c r="E22" s="49">
        <v>18</v>
      </c>
      <c r="F22" s="67">
        <v>10</v>
      </c>
      <c r="H22" s="1" t="str">
        <f t="shared" si="0"/>
        <v/>
      </c>
    </row>
    <row r="23" spans="1:8" ht="15.75" x14ac:dyDescent="0.25">
      <c r="A23" s="66"/>
      <c r="B23" s="14">
        <v>61628</v>
      </c>
      <c r="C23" s="22" t="s">
        <v>701</v>
      </c>
      <c r="D23" s="17" t="s">
        <v>702</v>
      </c>
      <c r="E23" s="52">
        <v>18</v>
      </c>
      <c r="F23" s="67">
        <v>10</v>
      </c>
      <c r="H23" s="1" t="str">
        <f t="shared" si="0"/>
        <v/>
      </c>
    </row>
    <row r="24" spans="1:8" ht="15.75" x14ac:dyDescent="0.25">
      <c r="A24" s="66"/>
      <c r="B24" s="13">
        <v>62473</v>
      </c>
      <c r="C24" s="22" t="s">
        <v>700</v>
      </c>
      <c r="D24" s="17" t="s">
        <v>698</v>
      </c>
      <c r="E24" s="52">
        <v>18</v>
      </c>
      <c r="F24" s="67">
        <v>10</v>
      </c>
      <c r="H24" s="1" t="str">
        <f t="shared" si="0"/>
        <v/>
      </c>
    </row>
    <row r="25" spans="1:8" ht="15.75" x14ac:dyDescent="0.25">
      <c r="A25" s="66"/>
      <c r="B25" s="13">
        <v>60176</v>
      </c>
      <c r="C25" s="22" t="s">
        <v>612</v>
      </c>
      <c r="D25" s="17" t="s">
        <v>613</v>
      </c>
      <c r="E25" s="52">
        <v>18</v>
      </c>
      <c r="F25" s="67">
        <v>12</v>
      </c>
      <c r="H25" s="1" t="str">
        <f t="shared" si="0"/>
        <v/>
      </c>
    </row>
    <row r="26" spans="1:8" ht="15.75" hidden="1" x14ac:dyDescent="0.25">
      <c r="A26" s="139"/>
      <c r="B26" s="78">
        <v>70115</v>
      </c>
      <c r="C26" s="79" t="s">
        <v>500</v>
      </c>
      <c r="D26" s="140" t="s">
        <v>501</v>
      </c>
      <c r="E26" s="80">
        <v>24</v>
      </c>
      <c r="F26" s="141">
        <v>14</v>
      </c>
      <c r="H26" s="1" t="str">
        <f t="shared" si="0"/>
        <v/>
      </c>
    </row>
    <row r="27" spans="1:8" ht="16.5" hidden="1" thickBot="1" x14ac:dyDescent="0.3">
      <c r="A27" s="110"/>
      <c r="B27" s="111">
        <v>70116</v>
      </c>
      <c r="C27" s="70" t="s">
        <v>502</v>
      </c>
      <c r="D27" s="163" t="s">
        <v>499</v>
      </c>
      <c r="E27" s="164">
        <v>24</v>
      </c>
      <c r="F27" s="73">
        <v>14</v>
      </c>
      <c r="H27" s="1" t="str">
        <f t="shared" si="0"/>
        <v/>
      </c>
    </row>
    <row r="28" spans="1:8" ht="16.5" thickBot="1" x14ac:dyDescent="0.3">
      <c r="A28" s="2"/>
      <c r="B28" s="173">
        <v>70120</v>
      </c>
      <c r="C28" s="666" t="s">
        <v>826</v>
      </c>
      <c r="D28" s="17" t="s">
        <v>827</v>
      </c>
      <c r="E28" s="120" t="s">
        <v>828</v>
      </c>
      <c r="F28" s="667">
        <v>10</v>
      </c>
    </row>
    <row r="29" spans="1:8" ht="16.5" thickBot="1" x14ac:dyDescent="0.3">
      <c r="A29" s="109"/>
      <c r="B29" s="42"/>
      <c r="C29" s="28"/>
      <c r="D29" s="29"/>
      <c r="E29" s="50"/>
      <c r="F29" s="50"/>
      <c r="H29" s="1" t="str">
        <f t="shared" si="0"/>
        <v/>
      </c>
    </row>
    <row r="30" spans="1:8" ht="16.5" thickBot="1" x14ac:dyDescent="0.3">
      <c r="A30" s="109"/>
      <c r="B30" s="200"/>
      <c r="C30" s="21" t="s">
        <v>737</v>
      </c>
      <c r="D30" s="124"/>
      <c r="E30" s="201"/>
      <c r="F30" s="51"/>
      <c r="H30" s="1" t="str">
        <f t="shared" si="0"/>
        <v/>
      </c>
    </row>
    <row r="31" spans="1:8" ht="16.5" thickBot="1" x14ac:dyDescent="0.3">
      <c r="A31" s="87"/>
      <c r="B31" s="88">
        <v>63870</v>
      </c>
      <c r="C31" s="89" t="s">
        <v>735</v>
      </c>
      <c r="D31" s="355" t="s">
        <v>736</v>
      </c>
      <c r="E31" s="108">
        <v>18</v>
      </c>
      <c r="F31" s="92">
        <v>12</v>
      </c>
      <c r="H31" s="1" t="str">
        <f t="shared" si="0"/>
        <v/>
      </c>
    </row>
    <row r="32" spans="1:8" ht="16.5" thickBot="1" x14ac:dyDescent="0.3">
      <c r="B32" s="27"/>
      <c r="C32" s="28"/>
      <c r="D32" s="29"/>
      <c r="E32" s="50"/>
      <c r="F32" s="50"/>
      <c r="H32" s="1" t="str">
        <f t="shared" si="0"/>
        <v/>
      </c>
    </row>
    <row r="33" spans="1:8" ht="16.5" thickBot="1" x14ac:dyDescent="0.3">
      <c r="B33" s="18"/>
      <c r="C33" s="21" t="s">
        <v>48</v>
      </c>
      <c r="D33" s="10"/>
      <c r="E33" s="51"/>
      <c r="F33" s="51"/>
      <c r="H33" s="1" t="str">
        <f t="shared" si="0"/>
        <v/>
      </c>
    </row>
    <row r="34" spans="1:8" ht="15.75" x14ac:dyDescent="0.25">
      <c r="A34" s="60"/>
      <c r="B34" s="61">
        <v>62838</v>
      </c>
      <c r="C34" s="62" t="s">
        <v>49</v>
      </c>
      <c r="D34" s="63" t="s">
        <v>50</v>
      </c>
      <c r="E34" s="64">
        <v>18</v>
      </c>
      <c r="F34" s="65">
        <v>10</v>
      </c>
      <c r="H34" s="1" t="str">
        <f t="shared" si="0"/>
        <v/>
      </c>
    </row>
    <row r="35" spans="1:8" ht="15.75" x14ac:dyDescent="0.25">
      <c r="A35" s="66"/>
      <c r="B35" s="14">
        <v>62839</v>
      </c>
      <c r="C35" s="22" t="s">
        <v>392</v>
      </c>
      <c r="D35" s="12" t="s">
        <v>52</v>
      </c>
      <c r="E35" s="49">
        <v>18</v>
      </c>
      <c r="F35" s="67">
        <v>10</v>
      </c>
      <c r="H35" s="1" t="str">
        <f t="shared" si="0"/>
        <v/>
      </c>
    </row>
    <row r="36" spans="1:8" ht="15.75" x14ac:dyDescent="0.25">
      <c r="A36" s="66"/>
      <c r="B36" s="14">
        <v>62840</v>
      </c>
      <c r="C36" s="22" t="s">
        <v>53</v>
      </c>
      <c r="D36" s="12" t="s">
        <v>54</v>
      </c>
      <c r="E36" s="49">
        <v>18</v>
      </c>
      <c r="F36" s="67">
        <v>10</v>
      </c>
      <c r="H36" s="1" t="str">
        <f t="shared" si="0"/>
        <v/>
      </c>
    </row>
    <row r="37" spans="1:8" ht="15.75" x14ac:dyDescent="0.25">
      <c r="A37" s="110"/>
      <c r="B37" s="261">
        <v>62966</v>
      </c>
      <c r="C37" s="112" t="s">
        <v>55</v>
      </c>
      <c r="D37" s="163" t="s">
        <v>56</v>
      </c>
      <c r="E37" s="114">
        <v>18</v>
      </c>
      <c r="F37" s="115">
        <v>10</v>
      </c>
      <c r="H37" s="1" t="str">
        <f t="shared" si="0"/>
        <v/>
      </c>
    </row>
    <row r="38" spans="1:8" ht="15.75" x14ac:dyDescent="0.25">
      <c r="A38" s="327"/>
      <c r="B38" s="262">
        <v>70181</v>
      </c>
      <c r="C38" s="116" t="s">
        <v>494</v>
      </c>
      <c r="D38" s="17" t="s">
        <v>495</v>
      </c>
      <c r="E38" s="52">
        <v>24</v>
      </c>
      <c r="F38" s="263">
        <v>12</v>
      </c>
      <c r="H38" s="1" t="str">
        <f t="shared" si="0"/>
        <v/>
      </c>
    </row>
    <row r="39" spans="1:8" ht="15.75" x14ac:dyDescent="0.25">
      <c r="A39" s="328"/>
      <c r="B39" s="483">
        <v>70184</v>
      </c>
      <c r="C39" s="266" t="s">
        <v>496</v>
      </c>
      <c r="D39" s="163" t="s">
        <v>497</v>
      </c>
      <c r="E39" s="164">
        <v>24</v>
      </c>
      <c r="F39" s="329">
        <v>12</v>
      </c>
      <c r="H39" s="1" t="str">
        <f t="shared" si="0"/>
        <v/>
      </c>
    </row>
    <row r="40" spans="1:8" ht="16.5" thickBot="1" x14ac:dyDescent="0.3">
      <c r="A40" s="68"/>
      <c r="B40" s="270">
        <v>60187</v>
      </c>
      <c r="C40" s="117" t="s">
        <v>818</v>
      </c>
      <c r="D40" s="77" t="s">
        <v>819</v>
      </c>
      <c r="E40" s="75">
        <v>24</v>
      </c>
      <c r="F40" s="307">
        <v>10</v>
      </c>
      <c r="H40" s="1" t="str">
        <f t="shared" si="0"/>
        <v/>
      </c>
    </row>
    <row r="41" spans="1:8" ht="16.5" hidden="1" thickBot="1" x14ac:dyDescent="0.3">
      <c r="A41" s="176"/>
      <c r="B41" s="640">
        <v>60177</v>
      </c>
      <c r="C41" s="641" t="s">
        <v>615</v>
      </c>
      <c r="D41" s="513" t="s">
        <v>614</v>
      </c>
      <c r="E41" s="580">
        <v>24</v>
      </c>
      <c r="F41" s="258">
        <v>14</v>
      </c>
      <c r="H41" s="1" t="str">
        <f t="shared" si="0"/>
        <v/>
      </c>
    </row>
    <row r="42" spans="1:8" ht="16.5" thickBot="1" x14ac:dyDescent="0.3">
      <c r="A42" s="109"/>
      <c r="B42" s="577"/>
      <c r="C42" s="28"/>
      <c r="D42" s="29"/>
      <c r="E42" s="50"/>
      <c r="F42" s="578"/>
      <c r="H42" s="1" t="str">
        <f t="shared" si="0"/>
        <v/>
      </c>
    </row>
    <row r="43" spans="1:8" ht="16.5" thickBot="1" x14ac:dyDescent="0.3">
      <c r="A43" s="294"/>
      <c r="B43" s="537"/>
      <c r="C43" s="534" t="s">
        <v>692</v>
      </c>
      <c r="D43" s="538"/>
      <c r="E43" s="455"/>
      <c r="F43" s="539"/>
      <c r="H43" s="1" t="str">
        <f t="shared" si="0"/>
        <v/>
      </c>
    </row>
    <row r="44" spans="1:8" ht="15.75" x14ac:dyDescent="0.25">
      <c r="A44" s="60"/>
      <c r="B44" s="311">
        <v>89623</v>
      </c>
      <c r="C44" s="130" t="s">
        <v>673</v>
      </c>
      <c r="D44" s="84" t="s">
        <v>674</v>
      </c>
      <c r="E44" s="82">
        <v>18</v>
      </c>
      <c r="F44" s="535">
        <v>11</v>
      </c>
      <c r="H44" s="1" t="str">
        <f t="shared" si="0"/>
        <v/>
      </c>
    </row>
    <row r="45" spans="1:8" ht="15.75" x14ac:dyDescent="0.25">
      <c r="A45" s="2"/>
      <c r="B45" s="262">
        <v>89624</v>
      </c>
      <c r="C45" s="116" t="s">
        <v>675</v>
      </c>
      <c r="D45" s="17" t="s">
        <v>676</v>
      </c>
      <c r="E45" s="52">
        <v>18</v>
      </c>
      <c r="F45" s="219">
        <v>11</v>
      </c>
      <c r="H45" s="1" t="str">
        <f t="shared" si="0"/>
        <v/>
      </c>
    </row>
    <row r="46" spans="1:8" ht="15.75" x14ac:dyDescent="0.25">
      <c r="A46" s="2"/>
      <c r="B46" s="78">
        <v>89637</v>
      </c>
      <c r="C46" s="79" t="s">
        <v>822</v>
      </c>
      <c r="D46" s="296" t="s">
        <v>823</v>
      </c>
      <c r="E46" s="421">
        <v>11</v>
      </c>
      <c r="F46" s="141">
        <v>10</v>
      </c>
    </row>
    <row r="47" spans="1:8" ht="16.5" thickBot="1" x14ac:dyDescent="0.3">
      <c r="A47" s="179"/>
      <c r="B47" s="69">
        <v>89638</v>
      </c>
      <c r="C47" s="70" t="s">
        <v>824</v>
      </c>
      <c r="D47" s="77" t="s">
        <v>825</v>
      </c>
      <c r="E47" s="75">
        <v>11</v>
      </c>
      <c r="F47" s="73">
        <v>10</v>
      </c>
    </row>
    <row r="48" spans="1:8" ht="16.5" thickBot="1" x14ac:dyDescent="0.3">
      <c r="A48" s="109"/>
      <c r="B48" s="280"/>
      <c r="C48" s="135"/>
      <c r="D48" s="136"/>
      <c r="E48" s="137"/>
      <c r="F48" s="137"/>
      <c r="H48" s="1" t="str">
        <f t="shared" si="0"/>
        <v/>
      </c>
    </row>
    <row r="49" spans="1:8" ht="16.5" thickBot="1" x14ac:dyDescent="0.3">
      <c r="B49" s="4"/>
      <c r="C49" s="128" t="s">
        <v>306</v>
      </c>
      <c r="D49" s="124"/>
      <c r="E49" s="125"/>
      <c r="F49" s="127"/>
      <c r="H49" s="1" t="str">
        <f t="shared" si="0"/>
        <v/>
      </c>
    </row>
    <row r="50" spans="1:8" ht="15.75" x14ac:dyDescent="0.25">
      <c r="A50" s="60"/>
      <c r="B50" s="129">
        <v>70151</v>
      </c>
      <c r="C50" s="130" t="s">
        <v>307</v>
      </c>
      <c r="D50" s="84" t="s">
        <v>308</v>
      </c>
      <c r="E50" s="82">
        <v>30</v>
      </c>
      <c r="F50" s="93">
        <v>15</v>
      </c>
      <c r="H50" s="1" t="str">
        <f t="shared" si="0"/>
        <v/>
      </c>
    </row>
    <row r="51" spans="1:8" ht="15.75" x14ac:dyDescent="0.25">
      <c r="A51" s="66"/>
      <c r="B51" s="118">
        <v>70155</v>
      </c>
      <c r="C51" s="116" t="s">
        <v>309</v>
      </c>
      <c r="D51" s="17" t="s">
        <v>310</v>
      </c>
      <c r="E51" s="52">
        <v>30</v>
      </c>
      <c r="F51" s="94">
        <v>15</v>
      </c>
      <c r="H51" s="1" t="str">
        <f t="shared" si="0"/>
        <v/>
      </c>
    </row>
    <row r="52" spans="1:8" ht="15.75" x14ac:dyDescent="0.25">
      <c r="A52" s="66"/>
      <c r="B52" s="265">
        <v>70166</v>
      </c>
      <c r="C52" s="266" t="s">
        <v>443</v>
      </c>
      <c r="D52" s="163" t="s">
        <v>465</v>
      </c>
      <c r="E52" s="164">
        <v>30</v>
      </c>
      <c r="F52" s="267">
        <v>15</v>
      </c>
      <c r="H52" s="1" t="str">
        <f t="shared" si="0"/>
        <v/>
      </c>
    </row>
    <row r="53" spans="1:8" ht="15.75" x14ac:dyDescent="0.25">
      <c r="A53" s="66"/>
      <c r="B53" s="118">
        <v>70176</v>
      </c>
      <c r="C53" s="116" t="s">
        <v>582</v>
      </c>
      <c r="D53" s="17" t="s">
        <v>493</v>
      </c>
      <c r="E53" s="52">
        <v>30</v>
      </c>
      <c r="F53" s="94">
        <v>15</v>
      </c>
      <c r="H53" s="1" t="str">
        <f t="shared" si="0"/>
        <v/>
      </c>
    </row>
    <row r="54" spans="1:8" ht="16.5" thickBot="1" x14ac:dyDescent="0.3">
      <c r="A54" s="68"/>
      <c r="B54" s="121">
        <v>70420</v>
      </c>
      <c r="C54" s="117" t="s">
        <v>311</v>
      </c>
      <c r="D54" s="77" t="s">
        <v>312</v>
      </c>
      <c r="E54" s="75">
        <v>30</v>
      </c>
      <c r="F54" s="95">
        <v>15</v>
      </c>
      <c r="H54" s="1" t="str">
        <f t="shared" si="0"/>
        <v/>
      </c>
    </row>
    <row r="55" spans="1:8" ht="16.5" thickBot="1" x14ac:dyDescent="0.3">
      <c r="A55" s="109"/>
      <c r="B55" s="280"/>
      <c r="C55" s="135"/>
      <c r="D55" s="136"/>
      <c r="E55" s="137"/>
      <c r="F55" s="137"/>
      <c r="H55" s="1" t="str">
        <f t="shared" ref="H55" si="1">IF(A55=0,"",ROUND(A55/F55,1))</f>
        <v/>
      </c>
    </row>
    <row r="56" spans="1:8" ht="16.5" thickBot="1" x14ac:dyDescent="0.3">
      <c r="B56" s="18"/>
      <c r="C56" s="21" t="s">
        <v>271</v>
      </c>
      <c r="D56" s="10"/>
      <c r="E56" s="51"/>
      <c r="F56" s="51"/>
      <c r="H56" s="1" t="str">
        <f t="shared" si="0"/>
        <v/>
      </c>
    </row>
    <row r="57" spans="1:8" ht="15.75" x14ac:dyDescent="0.25">
      <c r="A57" s="60"/>
      <c r="B57" s="498">
        <v>63045</v>
      </c>
      <c r="C57" s="62" t="s">
        <v>464</v>
      </c>
      <c r="D57" s="63" t="s">
        <v>439</v>
      </c>
      <c r="E57" s="499">
        <v>18</v>
      </c>
      <c r="F57" s="65">
        <v>10</v>
      </c>
      <c r="H57" s="1" t="str">
        <f t="shared" si="0"/>
        <v/>
      </c>
    </row>
    <row r="58" spans="1:8" ht="15.75" x14ac:dyDescent="0.25">
      <c r="A58" s="66"/>
      <c r="B58" s="14">
        <v>63041</v>
      </c>
      <c r="C58" s="22" t="s">
        <v>289</v>
      </c>
      <c r="D58" s="12" t="s">
        <v>286</v>
      </c>
      <c r="E58" s="49">
        <v>18</v>
      </c>
      <c r="F58" s="67">
        <v>10</v>
      </c>
      <c r="H58" s="1" t="str">
        <f t="shared" si="0"/>
        <v/>
      </c>
    </row>
    <row r="59" spans="1:8" ht="15.75" x14ac:dyDescent="0.25">
      <c r="A59" s="110"/>
      <c r="B59" s="78">
        <v>63019</v>
      </c>
      <c r="C59" s="79" t="s">
        <v>287</v>
      </c>
      <c r="D59" s="140" t="s">
        <v>284</v>
      </c>
      <c r="E59" s="80">
        <v>18</v>
      </c>
      <c r="F59" s="141">
        <v>10</v>
      </c>
      <c r="H59" s="1" t="str">
        <f t="shared" si="0"/>
        <v/>
      </c>
    </row>
    <row r="60" spans="1:8" ht="15.75" x14ac:dyDescent="0.25">
      <c r="A60" s="66"/>
      <c r="B60" s="14">
        <v>63020</v>
      </c>
      <c r="C60" s="22" t="s">
        <v>288</v>
      </c>
      <c r="D60" s="12" t="s">
        <v>285</v>
      </c>
      <c r="E60" s="49">
        <v>18</v>
      </c>
      <c r="F60" s="67">
        <v>10</v>
      </c>
      <c r="H60" s="1" t="str">
        <f t="shared" si="0"/>
        <v/>
      </c>
    </row>
    <row r="61" spans="1:8" ht="15.75" x14ac:dyDescent="0.25">
      <c r="A61" s="110"/>
      <c r="B61" s="14">
        <v>63021</v>
      </c>
      <c r="C61" s="22" t="s">
        <v>437</v>
      </c>
      <c r="D61" s="12" t="s">
        <v>463</v>
      </c>
      <c r="E61" s="49">
        <v>18</v>
      </c>
      <c r="F61" s="67">
        <v>10</v>
      </c>
      <c r="H61" s="1" t="str">
        <f t="shared" si="0"/>
        <v/>
      </c>
    </row>
    <row r="62" spans="1:8" ht="15.75" x14ac:dyDescent="0.25">
      <c r="A62" s="110"/>
      <c r="B62" s="111">
        <v>63033</v>
      </c>
      <c r="C62" s="112" t="s">
        <v>607</v>
      </c>
      <c r="D62" s="113" t="s">
        <v>434</v>
      </c>
      <c r="E62" s="114">
        <v>18</v>
      </c>
      <c r="F62" s="115">
        <v>10</v>
      </c>
      <c r="H62" s="1" t="str">
        <f t="shared" si="0"/>
        <v/>
      </c>
    </row>
    <row r="63" spans="1:8" ht="16.5" thickBot="1" x14ac:dyDescent="0.3">
      <c r="A63" s="68"/>
      <c r="B63" s="121">
        <v>63032</v>
      </c>
      <c r="C63" s="133" t="s">
        <v>800</v>
      </c>
      <c r="D63" s="77" t="s">
        <v>622</v>
      </c>
      <c r="E63" s="72">
        <v>18</v>
      </c>
      <c r="F63" s="73">
        <v>10</v>
      </c>
      <c r="H63" s="1" t="str">
        <f t="shared" si="0"/>
        <v/>
      </c>
    </row>
    <row r="64" spans="1:8" ht="16.5" thickBot="1" x14ac:dyDescent="0.3">
      <c r="B64" s="30"/>
      <c r="C64" s="26"/>
      <c r="D64" s="26"/>
      <c r="E64" s="53"/>
      <c r="F64" s="53"/>
      <c r="H64" s="1" t="str">
        <f t="shared" si="0"/>
        <v/>
      </c>
    </row>
    <row r="65" spans="1:8" ht="16.5" thickBot="1" x14ac:dyDescent="0.3">
      <c r="B65" s="11"/>
      <c r="C65" s="21" t="s">
        <v>58</v>
      </c>
      <c r="D65" s="10"/>
      <c r="E65" s="51"/>
      <c r="F65" s="51"/>
      <c r="H65" s="1" t="str">
        <f t="shared" si="0"/>
        <v/>
      </c>
    </row>
    <row r="66" spans="1:8" ht="15" customHeight="1" x14ac:dyDescent="0.25">
      <c r="A66" s="60"/>
      <c r="B66" s="311">
        <v>62960</v>
      </c>
      <c r="C66" s="216" t="s">
        <v>59</v>
      </c>
      <c r="D66" s="84" t="s">
        <v>60</v>
      </c>
      <c r="E66" s="82">
        <v>20</v>
      </c>
      <c r="F66" s="65">
        <v>12</v>
      </c>
      <c r="H66" s="1" t="str">
        <f t="shared" si="0"/>
        <v/>
      </c>
    </row>
    <row r="67" spans="1:8" ht="15.75" x14ac:dyDescent="0.25">
      <c r="A67" s="66"/>
      <c r="B67" s="118">
        <v>62961</v>
      </c>
      <c r="C67" s="132" t="s">
        <v>699</v>
      </c>
      <c r="D67" s="17" t="s">
        <v>62</v>
      </c>
      <c r="E67" s="52">
        <v>20</v>
      </c>
      <c r="F67" s="67">
        <v>12</v>
      </c>
      <c r="H67" s="1" t="str">
        <f t="shared" si="0"/>
        <v/>
      </c>
    </row>
    <row r="68" spans="1:8" ht="15.75" x14ac:dyDescent="0.25">
      <c r="A68" s="110"/>
      <c r="B68" s="265">
        <v>62962</v>
      </c>
      <c r="C68" s="278" t="s">
        <v>680</v>
      </c>
      <c r="D68" s="163" t="s">
        <v>64</v>
      </c>
      <c r="E68" s="164">
        <v>20</v>
      </c>
      <c r="F68" s="115">
        <v>12</v>
      </c>
      <c r="H68" s="1" t="str">
        <f t="shared" si="0"/>
        <v/>
      </c>
    </row>
    <row r="69" spans="1:8" ht="16.5" thickBot="1" x14ac:dyDescent="0.3">
      <c r="A69" s="68"/>
      <c r="B69" s="69">
        <v>62964</v>
      </c>
      <c r="C69" s="70" t="s">
        <v>65</v>
      </c>
      <c r="D69" s="71" t="s">
        <v>64</v>
      </c>
      <c r="E69" s="75">
        <v>20</v>
      </c>
      <c r="F69" s="73">
        <v>12</v>
      </c>
      <c r="H69" s="1" t="str">
        <f t="shared" si="0"/>
        <v/>
      </c>
    </row>
    <row r="70" spans="1:8" ht="16.5" thickBot="1" x14ac:dyDescent="0.3">
      <c r="A70" s="109"/>
      <c r="B70" s="134"/>
      <c r="C70" s="135"/>
      <c r="D70" s="136"/>
      <c r="E70" s="137"/>
      <c r="F70" s="137"/>
      <c r="H70" s="1" t="str">
        <f t="shared" si="0"/>
        <v/>
      </c>
    </row>
    <row r="71" spans="1:8" ht="16.5" thickBot="1" x14ac:dyDescent="0.3">
      <c r="A71" s="294"/>
      <c r="B71" s="438"/>
      <c r="C71" s="138" t="s">
        <v>90</v>
      </c>
      <c r="D71" s="429"/>
      <c r="E71" s="430"/>
      <c r="F71" s="430"/>
      <c r="H71" s="1" t="str">
        <f t="shared" si="0"/>
        <v/>
      </c>
    </row>
    <row r="72" spans="1:8" ht="15.75" x14ac:dyDescent="0.25">
      <c r="A72" s="139"/>
      <c r="B72" s="78">
        <v>61863</v>
      </c>
      <c r="C72" s="79" t="s">
        <v>95</v>
      </c>
      <c r="D72" s="140" t="s">
        <v>96</v>
      </c>
      <c r="E72" s="80">
        <v>16</v>
      </c>
      <c r="F72" s="141">
        <v>10</v>
      </c>
      <c r="H72" s="1" t="str">
        <f t="shared" si="0"/>
        <v/>
      </c>
    </row>
    <row r="73" spans="1:8" ht="15.75" x14ac:dyDescent="0.25">
      <c r="A73" s="66"/>
      <c r="B73" s="118">
        <v>70327</v>
      </c>
      <c r="C73" s="132" t="s">
        <v>717</v>
      </c>
      <c r="D73" s="17" t="s">
        <v>718</v>
      </c>
      <c r="E73" s="52"/>
      <c r="F73" s="67"/>
      <c r="H73" s="1" t="str">
        <f t="shared" si="0"/>
        <v/>
      </c>
    </row>
    <row r="74" spans="1:8" ht="16.5" thickBot="1" x14ac:dyDescent="0.3">
      <c r="A74" s="68"/>
      <c r="B74" s="121">
        <v>70328</v>
      </c>
      <c r="C74" s="133" t="s">
        <v>719</v>
      </c>
      <c r="D74" s="77" t="s">
        <v>720</v>
      </c>
      <c r="E74" s="75"/>
      <c r="F74" s="73"/>
      <c r="H74" s="1" t="str">
        <f t="shared" ref="H74:H129" si="2">IF(A74=0,"",ROUND(A74/F74,1))</f>
        <v/>
      </c>
    </row>
    <row r="75" spans="1:8" ht="16.5" hidden="1" thickBot="1" x14ac:dyDescent="0.3">
      <c r="A75" s="176"/>
      <c r="B75" s="579">
        <v>62972</v>
      </c>
      <c r="C75" s="458" t="s">
        <v>389</v>
      </c>
      <c r="D75" s="513" t="s">
        <v>390</v>
      </c>
      <c r="E75" s="580">
        <v>10</v>
      </c>
      <c r="F75" s="476">
        <v>14</v>
      </c>
      <c r="H75" s="1" t="str">
        <f t="shared" si="2"/>
        <v/>
      </c>
    </row>
    <row r="76" spans="1:8" ht="16.5" thickBot="1" x14ac:dyDescent="0.3">
      <c r="B76" s="25"/>
      <c r="C76" s="28"/>
      <c r="D76" s="26"/>
      <c r="E76" s="53"/>
      <c r="F76" s="53"/>
      <c r="H76" s="1" t="str">
        <f t="shared" si="2"/>
        <v/>
      </c>
    </row>
    <row r="77" spans="1:8" ht="16.5" thickBot="1" x14ac:dyDescent="0.3">
      <c r="B77" s="11"/>
      <c r="C77" s="21" t="s">
        <v>97</v>
      </c>
      <c r="D77" s="10"/>
      <c r="E77" s="51"/>
      <c r="F77" s="51"/>
      <c r="H77" s="1" t="str">
        <f t="shared" si="2"/>
        <v/>
      </c>
    </row>
    <row r="78" spans="1:8" ht="15.75" x14ac:dyDescent="0.25">
      <c r="A78" s="60"/>
      <c r="B78" s="61">
        <v>61867</v>
      </c>
      <c r="C78" s="62" t="s">
        <v>98</v>
      </c>
      <c r="D78" s="63" t="s">
        <v>99</v>
      </c>
      <c r="E78" s="82">
        <v>18</v>
      </c>
      <c r="F78" s="93">
        <v>10</v>
      </c>
      <c r="H78" s="1" t="str">
        <f t="shared" si="2"/>
        <v/>
      </c>
    </row>
    <row r="79" spans="1:8" ht="15.75" x14ac:dyDescent="0.25">
      <c r="A79" s="66"/>
      <c r="B79" s="14">
        <v>61869</v>
      </c>
      <c r="C79" s="22" t="s">
        <v>102</v>
      </c>
      <c r="D79" s="12" t="s">
        <v>103</v>
      </c>
      <c r="E79" s="52">
        <v>16</v>
      </c>
      <c r="F79" s="94">
        <v>8</v>
      </c>
      <c r="H79" s="1" t="str">
        <f t="shared" si="2"/>
        <v/>
      </c>
    </row>
    <row r="80" spans="1:8" ht="16.5" thickBot="1" x14ac:dyDescent="0.3">
      <c r="A80" s="68"/>
      <c r="B80" s="69">
        <v>62967</v>
      </c>
      <c r="C80" s="70" t="s">
        <v>104</v>
      </c>
      <c r="D80" s="71" t="s">
        <v>105</v>
      </c>
      <c r="E80" s="75">
        <v>16</v>
      </c>
      <c r="F80" s="95">
        <v>8</v>
      </c>
      <c r="H80" s="1" t="str">
        <f t="shared" si="2"/>
        <v/>
      </c>
    </row>
    <row r="81" spans="1:8" ht="16.5" thickBot="1" x14ac:dyDescent="0.3">
      <c r="A81" s="109"/>
      <c r="B81" s="42"/>
      <c r="C81" s="28"/>
      <c r="D81" s="29"/>
      <c r="E81" s="50"/>
      <c r="F81" s="50"/>
      <c r="H81" s="1" t="str">
        <f t="shared" si="2"/>
        <v/>
      </c>
    </row>
    <row r="82" spans="1:8" ht="16.5" thickBot="1" x14ac:dyDescent="0.3">
      <c r="A82" s="294"/>
      <c r="B82" s="526"/>
      <c r="C82" s="515" t="s">
        <v>767</v>
      </c>
      <c r="D82" s="527"/>
      <c r="E82" s="455"/>
      <c r="F82" s="455"/>
      <c r="H82" s="1" t="str">
        <f t="shared" si="2"/>
        <v/>
      </c>
    </row>
    <row r="83" spans="1:8" ht="15.75" x14ac:dyDescent="0.25">
      <c r="A83" s="60"/>
      <c r="B83" s="61">
        <v>61744</v>
      </c>
      <c r="C83" s="62" t="s">
        <v>768</v>
      </c>
      <c r="D83" s="63" t="s">
        <v>769</v>
      </c>
      <c r="E83" s="82"/>
      <c r="F83" s="82">
        <v>8</v>
      </c>
      <c r="H83" s="1" t="str">
        <f t="shared" si="2"/>
        <v/>
      </c>
    </row>
    <row r="84" spans="1:8" ht="15.75" x14ac:dyDescent="0.25">
      <c r="A84" s="66"/>
      <c r="B84" s="14">
        <v>61745</v>
      </c>
      <c r="C84" s="22" t="s">
        <v>772</v>
      </c>
      <c r="D84" s="12" t="s">
        <v>770</v>
      </c>
      <c r="E84" s="52"/>
      <c r="F84" s="52">
        <v>8</v>
      </c>
      <c r="H84" s="1" t="str">
        <f t="shared" si="2"/>
        <v/>
      </c>
    </row>
    <row r="85" spans="1:8" ht="16.5" thickBot="1" x14ac:dyDescent="0.3">
      <c r="A85" s="68"/>
      <c r="B85" s="69">
        <v>61746</v>
      </c>
      <c r="C85" s="70" t="s">
        <v>776</v>
      </c>
      <c r="D85" s="71" t="s">
        <v>771</v>
      </c>
      <c r="E85" s="75"/>
      <c r="F85" s="75">
        <v>8</v>
      </c>
      <c r="H85" s="1" t="str">
        <f t="shared" si="2"/>
        <v/>
      </c>
    </row>
    <row r="86" spans="1:8" ht="16.5" thickBot="1" x14ac:dyDescent="0.3">
      <c r="B86" s="25"/>
      <c r="C86" s="28"/>
      <c r="D86" s="26"/>
      <c r="E86" s="53"/>
      <c r="F86" s="53"/>
      <c r="H86" s="1" t="str">
        <f t="shared" si="2"/>
        <v/>
      </c>
    </row>
    <row r="87" spans="1:8" ht="15.75" x14ac:dyDescent="0.25">
      <c r="B87" s="11"/>
      <c r="C87" s="21" t="s">
        <v>107</v>
      </c>
      <c r="D87" s="10"/>
      <c r="E87" s="51"/>
      <c r="F87" s="51"/>
      <c r="H87" s="1" t="str">
        <f t="shared" si="2"/>
        <v/>
      </c>
    </row>
    <row r="88" spans="1:8" ht="15.75" x14ac:dyDescent="0.25">
      <c r="A88" s="2"/>
      <c r="B88" s="14">
        <v>70356</v>
      </c>
      <c r="C88" s="43" t="s">
        <v>951</v>
      </c>
      <c r="D88" s="12" t="s">
        <v>947</v>
      </c>
      <c r="E88" s="49"/>
      <c r="F88" s="49">
        <v>6</v>
      </c>
    </row>
    <row r="89" spans="1:8" ht="15.75" x14ac:dyDescent="0.25">
      <c r="A89" s="139"/>
      <c r="B89" s="423">
        <v>62968</v>
      </c>
      <c r="C89" s="79" t="s">
        <v>108</v>
      </c>
      <c r="D89" s="296" t="s">
        <v>109</v>
      </c>
      <c r="E89" s="421">
        <v>18</v>
      </c>
      <c r="F89" s="460">
        <v>10</v>
      </c>
      <c r="H89" s="1" t="str">
        <f t="shared" si="2"/>
        <v/>
      </c>
    </row>
    <row r="90" spans="1:8" ht="15.75" x14ac:dyDescent="0.25">
      <c r="A90" s="139"/>
      <c r="B90" s="78">
        <v>61965</v>
      </c>
      <c r="C90" s="428" t="s">
        <v>610</v>
      </c>
      <c r="D90" s="140" t="s">
        <v>611</v>
      </c>
      <c r="E90" s="80">
        <v>12</v>
      </c>
      <c r="F90" s="141">
        <v>6</v>
      </c>
      <c r="H90" s="1" t="str">
        <f t="shared" si="2"/>
        <v/>
      </c>
    </row>
    <row r="91" spans="1:8" ht="15.75" x14ac:dyDescent="0.25">
      <c r="A91" s="66"/>
      <c r="B91" s="14">
        <v>62970</v>
      </c>
      <c r="C91" s="23" t="s">
        <v>110</v>
      </c>
      <c r="D91" s="12" t="s">
        <v>111</v>
      </c>
      <c r="E91" s="49">
        <v>12</v>
      </c>
      <c r="F91" s="67">
        <v>6</v>
      </c>
      <c r="H91" s="1" t="str">
        <f t="shared" si="2"/>
        <v/>
      </c>
    </row>
    <row r="92" spans="1:8" ht="16.5" thickBot="1" x14ac:dyDescent="0.3">
      <c r="A92" s="68"/>
      <c r="B92" s="69">
        <v>62971</v>
      </c>
      <c r="C92" s="96" t="s">
        <v>112</v>
      </c>
      <c r="D92" s="71" t="s">
        <v>113</v>
      </c>
      <c r="E92" s="72">
        <v>12</v>
      </c>
      <c r="F92" s="73">
        <v>6</v>
      </c>
      <c r="H92" s="1" t="str">
        <f t="shared" si="2"/>
        <v/>
      </c>
    </row>
    <row r="93" spans="1:8" ht="16.5" thickBot="1" x14ac:dyDescent="0.3">
      <c r="B93" s="32"/>
      <c r="C93" s="33"/>
      <c r="D93" s="29"/>
      <c r="E93" s="50"/>
      <c r="F93" s="53"/>
      <c r="H93" s="1" t="str">
        <f t="shared" si="2"/>
        <v/>
      </c>
    </row>
    <row r="94" spans="1:8" ht="16.5" thickBot="1" x14ac:dyDescent="0.3">
      <c r="B94" s="11"/>
      <c r="C94" s="21" t="s">
        <v>115</v>
      </c>
      <c r="D94" s="10"/>
      <c r="E94" s="51"/>
      <c r="F94" s="51"/>
      <c r="H94" s="1" t="str">
        <f t="shared" si="2"/>
        <v/>
      </c>
    </row>
    <row r="95" spans="1:8" ht="15.75" x14ac:dyDescent="0.25">
      <c r="A95" s="60"/>
      <c r="B95" s="61">
        <v>61611</v>
      </c>
      <c r="C95" s="62" t="s">
        <v>116</v>
      </c>
      <c r="D95" s="63" t="s">
        <v>117</v>
      </c>
      <c r="E95" s="64">
        <v>18</v>
      </c>
      <c r="F95" s="65">
        <v>9</v>
      </c>
      <c r="H95" s="1" t="str">
        <f t="shared" si="2"/>
        <v/>
      </c>
    </row>
    <row r="96" spans="1:8" ht="15.75" x14ac:dyDescent="0.25">
      <c r="A96" s="66"/>
      <c r="B96" s="14">
        <v>61612</v>
      </c>
      <c r="C96" s="22" t="s">
        <v>118</v>
      </c>
      <c r="D96" s="12" t="s">
        <v>119</v>
      </c>
      <c r="E96" s="49">
        <v>18</v>
      </c>
      <c r="F96" s="67">
        <v>12</v>
      </c>
      <c r="H96" s="1" t="str">
        <f t="shared" si="2"/>
        <v/>
      </c>
    </row>
    <row r="97" spans="1:8" ht="15.75" x14ac:dyDescent="0.25">
      <c r="A97" s="66"/>
      <c r="B97" s="14">
        <v>70403</v>
      </c>
      <c r="C97" s="22" t="s">
        <v>448</v>
      </c>
      <c r="D97" s="12" t="s">
        <v>449</v>
      </c>
      <c r="E97" s="49">
        <v>18</v>
      </c>
      <c r="F97" s="67">
        <v>12</v>
      </c>
      <c r="H97" s="1" t="str">
        <f t="shared" si="2"/>
        <v/>
      </c>
    </row>
    <row r="98" spans="1:8" ht="15.75" x14ac:dyDescent="0.25">
      <c r="A98" s="66"/>
      <c r="B98" s="14">
        <v>61041</v>
      </c>
      <c r="C98" s="22" t="s">
        <v>260</v>
      </c>
      <c r="D98" s="12" t="s">
        <v>579</v>
      </c>
      <c r="E98" s="49">
        <v>18</v>
      </c>
      <c r="F98" s="67">
        <v>12</v>
      </c>
      <c r="H98" s="1" t="str">
        <f t="shared" si="2"/>
        <v/>
      </c>
    </row>
    <row r="99" spans="1:8" ht="15.75" x14ac:dyDescent="0.25">
      <c r="A99" s="66"/>
      <c r="B99" s="111">
        <v>61042</v>
      </c>
      <c r="C99" s="112" t="s">
        <v>261</v>
      </c>
      <c r="D99" s="113" t="s">
        <v>580</v>
      </c>
      <c r="E99" s="114">
        <v>18</v>
      </c>
      <c r="F99" s="115">
        <v>9</v>
      </c>
      <c r="H99" s="1" t="str">
        <f t="shared" si="2"/>
        <v/>
      </c>
    </row>
    <row r="100" spans="1:8" ht="15.75" x14ac:dyDescent="0.25">
      <c r="A100" s="66"/>
      <c r="B100" s="14">
        <v>63036</v>
      </c>
      <c r="C100" s="22" t="s">
        <v>577</v>
      </c>
      <c r="D100" s="12" t="s">
        <v>290</v>
      </c>
      <c r="E100" s="49">
        <v>18</v>
      </c>
      <c r="F100" s="67">
        <v>12</v>
      </c>
      <c r="H100" s="1" t="str">
        <f t="shared" si="2"/>
        <v/>
      </c>
    </row>
    <row r="101" spans="1:8" ht="15.75" x14ac:dyDescent="0.25">
      <c r="A101" s="110"/>
      <c r="B101" s="111">
        <v>63037</v>
      </c>
      <c r="C101" s="112" t="s">
        <v>578</v>
      </c>
      <c r="D101" s="113" t="s">
        <v>291</v>
      </c>
      <c r="E101" s="114">
        <v>18</v>
      </c>
      <c r="F101" s="115">
        <v>9</v>
      </c>
      <c r="H101" s="1" t="str">
        <f t="shared" si="2"/>
        <v/>
      </c>
    </row>
    <row r="102" spans="1:8" ht="15.75" x14ac:dyDescent="0.25">
      <c r="A102" s="2"/>
      <c r="B102" s="14">
        <v>65102</v>
      </c>
      <c r="C102" s="22" t="s">
        <v>907</v>
      </c>
      <c r="D102" s="12" t="s">
        <v>911</v>
      </c>
      <c r="E102" s="49">
        <v>18</v>
      </c>
      <c r="F102" s="49">
        <v>9</v>
      </c>
      <c r="H102" s="1" t="str">
        <f t="shared" si="2"/>
        <v/>
      </c>
    </row>
    <row r="103" spans="1:8" ht="15.75" x14ac:dyDescent="0.25">
      <c r="A103" s="2"/>
      <c r="B103" s="14">
        <v>65103</v>
      </c>
      <c r="C103" s="22" t="s">
        <v>908</v>
      </c>
      <c r="D103" s="12" t="s">
        <v>912</v>
      </c>
      <c r="E103" s="49">
        <v>18</v>
      </c>
      <c r="F103" s="49">
        <v>12</v>
      </c>
      <c r="H103" s="1" t="str">
        <f t="shared" si="2"/>
        <v/>
      </c>
    </row>
    <row r="104" spans="1:8" ht="16.5" thickBot="1" x14ac:dyDescent="0.3">
      <c r="B104" s="35"/>
      <c r="C104" s="36"/>
      <c r="D104" s="37"/>
      <c r="E104" s="54"/>
      <c r="F104" s="54"/>
      <c r="H104" s="1" t="str">
        <f t="shared" ref="H104:H114" si="3">IF(A105=0,"",ROUND(A105/F105,1))</f>
        <v/>
      </c>
    </row>
    <row r="105" spans="1:8" ht="16.5" thickBot="1" x14ac:dyDescent="0.3">
      <c r="B105" s="11"/>
      <c r="C105" s="21" t="s">
        <v>129</v>
      </c>
      <c r="D105" s="10"/>
      <c r="E105" s="51"/>
      <c r="F105" s="51"/>
      <c r="H105" s="1" t="str">
        <f t="shared" si="3"/>
        <v/>
      </c>
    </row>
    <row r="106" spans="1:8" ht="15.75" x14ac:dyDescent="0.25">
      <c r="A106" s="60"/>
      <c r="B106" s="61">
        <v>61615</v>
      </c>
      <c r="C106" s="62" t="s">
        <v>815</v>
      </c>
      <c r="D106" s="84" t="s">
        <v>131</v>
      </c>
      <c r="E106" s="82">
        <v>12</v>
      </c>
      <c r="F106" s="93">
        <v>6</v>
      </c>
      <c r="H106" s="1" t="str">
        <f t="shared" si="3"/>
        <v/>
      </c>
    </row>
    <row r="107" spans="1:8" ht="15.75" x14ac:dyDescent="0.25">
      <c r="A107" s="66"/>
      <c r="B107" s="14">
        <v>62468</v>
      </c>
      <c r="C107" s="22" t="s">
        <v>816</v>
      </c>
      <c r="D107" s="17" t="s">
        <v>133</v>
      </c>
      <c r="E107" s="52">
        <v>12</v>
      </c>
      <c r="F107" s="94">
        <v>6</v>
      </c>
      <c r="H107" s="1" t="str">
        <f t="shared" si="3"/>
        <v/>
      </c>
    </row>
    <row r="108" spans="1:8" ht="15.75" x14ac:dyDescent="0.25">
      <c r="A108" s="66"/>
      <c r="B108" s="14">
        <v>61616</v>
      </c>
      <c r="C108" s="22" t="s">
        <v>677</v>
      </c>
      <c r="D108" s="17" t="s">
        <v>135</v>
      </c>
      <c r="E108" s="52">
        <v>12</v>
      </c>
      <c r="F108" s="94">
        <v>6</v>
      </c>
      <c r="H108" s="1" t="str">
        <f t="shared" si="3"/>
        <v/>
      </c>
    </row>
    <row r="109" spans="1:8" ht="15.75" x14ac:dyDescent="0.25">
      <c r="A109" s="293"/>
      <c r="B109" s="334">
        <v>62798</v>
      </c>
      <c r="C109" s="335" t="s">
        <v>678</v>
      </c>
      <c r="D109" s="199" t="s">
        <v>137</v>
      </c>
      <c r="E109" s="336">
        <v>12</v>
      </c>
      <c r="F109" s="337">
        <v>6</v>
      </c>
      <c r="H109" s="1" t="str">
        <f t="shared" si="3"/>
        <v/>
      </c>
    </row>
    <row r="110" spans="1:8" ht="16.5" thickBot="1" x14ac:dyDescent="0.3">
      <c r="A110" s="68"/>
      <c r="B110" s="74">
        <v>74549</v>
      </c>
      <c r="C110" s="70" t="s">
        <v>817</v>
      </c>
      <c r="D110" s="77" t="s">
        <v>507</v>
      </c>
      <c r="E110" s="75"/>
      <c r="F110" s="95">
        <v>7</v>
      </c>
      <c r="H110" s="1" t="str">
        <f t="shared" si="3"/>
        <v/>
      </c>
    </row>
    <row r="111" spans="1:8" ht="15.75" thickBot="1" x14ac:dyDescent="0.3">
      <c r="B111" s="26"/>
      <c r="C111" s="26"/>
      <c r="D111" s="26"/>
      <c r="E111" s="55"/>
      <c r="F111" s="55"/>
      <c r="H111" s="1" t="str">
        <f t="shared" si="3"/>
        <v/>
      </c>
    </row>
    <row r="112" spans="1:8" ht="16.5" thickBot="1" x14ac:dyDescent="0.3">
      <c r="B112" s="11"/>
      <c r="C112" s="138" t="s">
        <v>140</v>
      </c>
      <c r="D112" s="429"/>
      <c r="E112" s="430"/>
      <c r="F112" s="430"/>
      <c r="H112" s="1" t="str">
        <f t="shared" si="3"/>
        <v/>
      </c>
    </row>
    <row r="113" spans="1:8" ht="15.75" x14ac:dyDescent="0.25">
      <c r="A113" s="60"/>
      <c r="B113" s="61">
        <v>70306</v>
      </c>
      <c r="C113" s="428" t="s">
        <v>141</v>
      </c>
      <c r="D113" s="140" t="s">
        <v>142</v>
      </c>
      <c r="E113" s="80">
        <v>18</v>
      </c>
      <c r="F113" s="80">
        <v>9</v>
      </c>
      <c r="H113" s="1" t="str">
        <f t="shared" si="3"/>
        <v/>
      </c>
    </row>
    <row r="114" spans="1:8" ht="15.75" x14ac:dyDescent="0.25">
      <c r="A114" s="110"/>
      <c r="B114" s="142">
        <v>63060</v>
      </c>
      <c r="C114" s="112" t="s">
        <v>143</v>
      </c>
      <c r="D114" s="163" t="s">
        <v>144</v>
      </c>
      <c r="E114" s="164">
        <v>18</v>
      </c>
      <c r="F114" s="267">
        <v>10</v>
      </c>
      <c r="H114" s="1" t="str">
        <f t="shared" si="3"/>
        <v/>
      </c>
    </row>
    <row r="115" spans="1:8" ht="16.5" thickBot="1" x14ac:dyDescent="0.3">
      <c r="A115" s="68"/>
      <c r="B115" s="74">
        <v>63048</v>
      </c>
      <c r="C115" s="70" t="s">
        <v>690</v>
      </c>
      <c r="D115" s="77" t="s">
        <v>691</v>
      </c>
      <c r="E115" s="75">
        <v>18</v>
      </c>
      <c r="F115" s="95">
        <v>9</v>
      </c>
      <c r="H115" s="1" t="str">
        <f>IF(A202=0,"",ROUND(A202/F202,1))</f>
        <v/>
      </c>
    </row>
    <row r="116" spans="1:8" ht="16.5" thickBot="1" x14ac:dyDescent="0.3">
      <c r="B116" s="26"/>
      <c r="C116" s="26"/>
      <c r="D116" s="34"/>
      <c r="E116" s="53"/>
      <c r="F116" s="53"/>
      <c r="H116" s="1" t="str">
        <f t="shared" si="2"/>
        <v/>
      </c>
    </row>
    <row r="117" spans="1:8" ht="16.5" thickBot="1" x14ac:dyDescent="0.3">
      <c r="B117" s="11"/>
      <c r="C117" s="21" t="s">
        <v>163</v>
      </c>
      <c r="D117" s="10"/>
      <c r="E117" s="51"/>
      <c r="F117" s="51"/>
      <c r="H117" s="1" t="str">
        <f t="shared" si="2"/>
        <v/>
      </c>
    </row>
    <row r="118" spans="1:8" ht="15.75" x14ac:dyDescent="0.25">
      <c r="A118" s="60"/>
      <c r="B118" s="129">
        <v>70503</v>
      </c>
      <c r="C118" s="497" t="s">
        <v>456</v>
      </c>
      <c r="D118" s="84" t="s">
        <v>455</v>
      </c>
      <c r="E118" s="82"/>
      <c r="F118" s="65">
        <v>7</v>
      </c>
      <c r="H118" s="1" t="str">
        <f t="shared" si="2"/>
        <v/>
      </c>
    </row>
    <row r="119" spans="1:8" ht="15.75" x14ac:dyDescent="0.25">
      <c r="A119" s="110"/>
      <c r="B119" s="265">
        <v>70516</v>
      </c>
      <c r="C119" s="112" t="s">
        <v>168</v>
      </c>
      <c r="D119" s="510" t="s">
        <v>721</v>
      </c>
      <c r="E119" s="114">
        <v>12</v>
      </c>
      <c r="F119" s="115">
        <v>7</v>
      </c>
      <c r="H119" s="1" t="str">
        <f t="shared" si="2"/>
        <v/>
      </c>
    </row>
    <row r="120" spans="1:8" ht="16.5" thickBot="1" x14ac:dyDescent="0.3">
      <c r="A120" s="68"/>
      <c r="B120" s="121">
        <v>89621</v>
      </c>
      <c r="C120" s="70" t="s">
        <v>628</v>
      </c>
      <c r="D120" s="466" t="s">
        <v>722</v>
      </c>
      <c r="E120" s="72">
        <v>12</v>
      </c>
      <c r="F120" s="73">
        <v>7</v>
      </c>
      <c r="H120" s="1" t="str">
        <f t="shared" si="2"/>
        <v/>
      </c>
    </row>
    <row r="121" spans="1:8" ht="16.5" thickBot="1" x14ac:dyDescent="0.3">
      <c r="A121" s="109"/>
      <c r="B121" s="42"/>
      <c r="C121" s="295"/>
      <c r="D121" s="509"/>
      <c r="E121" s="50"/>
      <c r="F121" s="50"/>
      <c r="H121" s="1" t="str">
        <f t="shared" si="2"/>
        <v/>
      </c>
    </row>
    <row r="122" spans="1:8" ht="16.5" thickBot="1" x14ac:dyDescent="0.3">
      <c r="B122" s="11"/>
      <c r="C122" s="138" t="s">
        <v>237</v>
      </c>
      <c r="D122" s="10"/>
      <c r="E122" s="51"/>
      <c r="F122" s="51"/>
      <c r="H122" s="1" t="str">
        <f t="shared" si="2"/>
        <v/>
      </c>
    </row>
    <row r="123" spans="1:8" ht="15.75" x14ac:dyDescent="0.25">
      <c r="A123" s="165"/>
      <c r="B123" s="61">
        <v>77701</v>
      </c>
      <c r="C123" s="62" t="s">
        <v>238</v>
      </c>
      <c r="D123" s="63" t="s">
        <v>239</v>
      </c>
      <c r="E123" s="64">
        <v>32</v>
      </c>
      <c r="F123" s="65">
        <v>32</v>
      </c>
      <c r="H123" s="1" t="str">
        <f t="shared" si="2"/>
        <v/>
      </c>
    </row>
    <row r="124" spans="1:8" ht="16.5" thickBot="1" x14ac:dyDescent="0.3">
      <c r="A124" s="68"/>
      <c r="B124" s="69">
        <v>77703</v>
      </c>
      <c r="C124" s="70" t="s">
        <v>240</v>
      </c>
      <c r="D124" s="77" t="s">
        <v>241</v>
      </c>
      <c r="E124" s="72">
        <v>20</v>
      </c>
      <c r="F124" s="73">
        <v>20</v>
      </c>
      <c r="H124" s="1" t="str">
        <f t="shared" si="2"/>
        <v/>
      </c>
    </row>
    <row r="125" spans="1:8" ht="16.5" thickBot="1" x14ac:dyDescent="0.3">
      <c r="A125" s="109"/>
      <c r="B125" s="42"/>
      <c r="C125" s="295"/>
      <c r="D125" s="29"/>
      <c r="E125" s="50"/>
      <c r="F125" s="50"/>
      <c r="H125" s="1" t="str">
        <f t="shared" si="2"/>
        <v/>
      </c>
    </row>
    <row r="126" spans="1:8" ht="16.5" thickBot="1" x14ac:dyDescent="0.3">
      <c r="A126" s="294"/>
      <c r="B126" s="526"/>
      <c r="C126" s="138" t="s">
        <v>681</v>
      </c>
      <c r="D126" s="527"/>
      <c r="E126" s="430"/>
      <c r="F126" s="430"/>
      <c r="H126" s="1" t="str">
        <f t="shared" si="2"/>
        <v/>
      </c>
    </row>
    <row r="127" spans="1:8" ht="15.75" x14ac:dyDescent="0.25">
      <c r="A127" s="60"/>
      <c r="B127" s="129">
        <v>89627</v>
      </c>
      <c r="C127" s="216" t="s">
        <v>682</v>
      </c>
      <c r="D127" s="84" t="s">
        <v>683</v>
      </c>
      <c r="E127" s="82"/>
      <c r="F127" s="65">
        <v>6</v>
      </c>
      <c r="H127" s="1" t="str">
        <f t="shared" si="2"/>
        <v/>
      </c>
    </row>
    <row r="128" spans="1:8" ht="15.75" x14ac:dyDescent="0.25">
      <c r="A128" s="66"/>
      <c r="B128" s="118">
        <v>89626</v>
      </c>
      <c r="C128" s="132" t="s">
        <v>684</v>
      </c>
      <c r="D128" s="17" t="s">
        <v>685</v>
      </c>
      <c r="E128" s="52"/>
      <c r="F128" s="67">
        <v>9</v>
      </c>
      <c r="H128" s="1" t="str">
        <f t="shared" si="2"/>
        <v/>
      </c>
    </row>
    <row r="129" spans="1:8" ht="15.75" x14ac:dyDescent="0.25">
      <c r="A129" s="66"/>
      <c r="B129" s="118">
        <v>89629</v>
      </c>
      <c r="C129" s="132" t="s">
        <v>686</v>
      </c>
      <c r="D129" s="17" t="s">
        <v>687</v>
      </c>
      <c r="E129" s="52"/>
      <c r="F129" s="67">
        <v>12</v>
      </c>
      <c r="H129" s="1" t="str">
        <f t="shared" si="2"/>
        <v/>
      </c>
    </row>
    <row r="130" spans="1:8" ht="16.5" thickBot="1" x14ac:dyDescent="0.3">
      <c r="A130" s="68"/>
      <c r="B130" s="121">
        <v>89628</v>
      </c>
      <c r="C130" s="122" t="s">
        <v>688</v>
      </c>
      <c r="D130" s="77" t="s">
        <v>689</v>
      </c>
      <c r="E130" s="75"/>
      <c r="F130" s="95">
        <v>12</v>
      </c>
      <c r="H130" s="1" t="str">
        <f t="shared" ref="H130:H198" si="4">IF(A130=0,"",ROUND(A130/F130,1))</f>
        <v/>
      </c>
    </row>
    <row r="131" spans="1:8" ht="16.5" thickBot="1" x14ac:dyDescent="0.3">
      <c r="A131" s="109"/>
      <c r="B131" s="42"/>
      <c r="C131" s="38"/>
      <c r="D131" s="29"/>
      <c r="E131" s="50"/>
      <c r="F131" s="50"/>
      <c r="H131" s="1" t="str">
        <f t="shared" si="4"/>
        <v/>
      </c>
    </row>
    <row r="132" spans="1:8" ht="16.5" thickBot="1" x14ac:dyDescent="0.3">
      <c r="B132" s="11"/>
      <c r="C132" s="21" t="s">
        <v>172</v>
      </c>
      <c r="D132" s="10"/>
      <c r="E132" s="51"/>
      <c r="F132" s="51"/>
      <c r="H132" s="1" t="str">
        <f t="shared" si="4"/>
        <v/>
      </c>
    </row>
    <row r="133" spans="1:8" ht="15.75" x14ac:dyDescent="0.25">
      <c r="A133" s="60"/>
      <c r="B133" s="104">
        <v>62975</v>
      </c>
      <c r="C133" s="62" t="s">
        <v>173</v>
      </c>
      <c r="D133" s="63" t="s">
        <v>174</v>
      </c>
      <c r="E133" s="64">
        <v>34</v>
      </c>
      <c r="F133" s="65">
        <v>18</v>
      </c>
      <c r="H133" s="1" t="str">
        <f t="shared" si="4"/>
        <v/>
      </c>
    </row>
    <row r="134" spans="1:8" ht="15.75" x14ac:dyDescent="0.25">
      <c r="A134" s="66"/>
      <c r="B134" s="14">
        <v>61622</v>
      </c>
      <c r="C134" s="22" t="s">
        <v>175</v>
      </c>
      <c r="D134" s="17" t="s">
        <v>176</v>
      </c>
      <c r="E134" s="49">
        <v>34</v>
      </c>
      <c r="F134" s="67">
        <v>18</v>
      </c>
      <c r="H134" s="1" t="str">
        <f t="shared" si="4"/>
        <v/>
      </c>
    </row>
    <row r="135" spans="1:8" ht="15.75" x14ac:dyDescent="0.25">
      <c r="A135" s="66"/>
      <c r="B135" s="14">
        <v>62432</v>
      </c>
      <c r="C135" s="22" t="s">
        <v>177</v>
      </c>
      <c r="D135" s="12" t="s">
        <v>178</v>
      </c>
      <c r="E135" s="49">
        <v>34</v>
      </c>
      <c r="F135" s="67">
        <v>18</v>
      </c>
      <c r="H135" s="1" t="str">
        <f t="shared" si="4"/>
        <v/>
      </c>
    </row>
    <row r="136" spans="1:8" ht="15.75" x14ac:dyDescent="0.25">
      <c r="A136" s="66"/>
      <c r="B136" s="14">
        <v>62425</v>
      </c>
      <c r="C136" s="22" t="s">
        <v>179</v>
      </c>
      <c r="D136" s="12" t="s">
        <v>180</v>
      </c>
      <c r="E136" s="49">
        <v>34</v>
      </c>
      <c r="F136" s="67">
        <v>18</v>
      </c>
      <c r="H136" s="1" t="str">
        <f t="shared" si="4"/>
        <v/>
      </c>
    </row>
    <row r="137" spans="1:8" ht="15.75" x14ac:dyDescent="0.25">
      <c r="A137" s="66"/>
      <c r="B137" s="13">
        <v>61664</v>
      </c>
      <c r="C137" s="22" t="s">
        <v>181</v>
      </c>
      <c r="D137" s="12" t="s">
        <v>394</v>
      </c>
      <c r="E137" s="49">
        <v>34</v>
      </c>
      <c r="F137" s="67">
        <v>18</v>
      </c>
      <c r="H137" s="1" t="str">
        <f t="shared" si="4"/>
        <v/>
      </c>
    </row>
    <row r="138" spans="1:8" ht="16.5" thickBot="1" x14ac:dyDescent="0.3">
      <c r="A138" s="68"/>
      <c r="B138" s="69">
        <v>63008</v>
      </c>
      <c r="C138" s="70" t="s">
        <v>469</v>
      </c>
      <c r="D138" s="77" t="s">
        <v>470</v>
      </c>
      <c r="E138" s="75">
        <v>16</v>
      </c>
      <c r="F138" s="73">
        <v>10</v>
      </c>
      <c r="H138" s="1" t="str">
        <f t="shared" si="4"/>
        <v/>
      </c>
    </row>
    <row r="139" spans="1:8" ht="16.5" hidden="1" thickBot="1" x14ac:dyDescent="0.3">
      <c r="A139" s="293"/>
      <c r="B139" s="512">
        <v>63603</v>
      </c>
      <c r="C139" s="335" t="s">
        <v>480</v>
      </c>
      <c r="D139" s="199" t="s">
        <v>481</v>
      </c>
      <c r="E139" s="336">
        <v>16</v>
      </c>
      <c r="F139" s="451">
        <v>13</v>
      </c>
      <c r="H139" s="1" t="str">
        <f t="shared" si="4"/>
        <v/>
      </c>
    </row>
    <row r="140" spans="1:8" ht="15.75" x14ac:dyDescent="0.25">
      <c r="A140" s="2"/>
      <c r="B140" s="200">
        <v>70622</v>
      </c>
      <c r="C140" s="22" t="s">
        <v>952</v>
      </c>
      <c r="D140" s="17" t="s">
        <v>953</v>
      </c>
      <c r="E140" s="52"/>
      <c r="F140" s="49">
        <v>18</v>
      </c>
      <c r="H140" s="1" t="str">
        <f t="shared" si="4"/>
        <v/>
      </c>
    </row>
    <row r="141" spans="1:8" ht="16.5" thickBot="1" x14ac:dyDescent="0.3">
      <c r="B141" s="32"/>
      <c r="C141" s="39"/>
      <c r="D141" s="29"/>
      <c r="E141" s="50"/>
      <c r="F141" s="50"/>
      <c r="H141" s="1" t="str">
        <f t="shared" si="4"/>
        <v/>
      </c>
    </row>
    <row r="142" spans="1:8" ht="16.5" thickBot="1" x14ac:dyDescent="0.3">
      <c r="B142" s="11"/>
      <c r="C142" s="21" t="s">
        <v>186</v>
      </c>
      <c r="D142" s="10"/>
      <c r="E142" s="51"/>
      <c r="F142" s="51"/>
      <c r="H142" s="1" t="str">
        <f t="shared" si="4"/>
        <v/>
      </c>
    </row>
    <row r="143" spans="1:8" ht="15.75" x14ac:dyDescent="0.25">
      <c r="A143" s="60"/>
      <c r="B143" s="61">
        <v>61681</v>
      </c>
      <c r="C143" s="62" t="s">
        <v>187</v>
      </c>
      <c r="D143" s="63" t="s">
        <v>188</v>
      </c>
      <c r="E143" s="64">
        <v>24</v>
      </c>
      <c r="F143" s="65">
        <v>12</v>
      </c>
      <c r="H143" s="1" t="str">
        <f t="shared" si="4"/>
        <v/>
      </c>
    </row>
    <row r="144" spans="1:8" ht="15.75" x14ac:dyDescent="0.25">
      <c r="A144" s="66"/>
      <c r="B144" s="14">
        <v>61682</v>
      </c>
      <c r="C144" s="22" t="s">
        <v>189</v>
      </c>
      <c r="D144" s="12" t="s">
        <v>190</v>
      </c>
      <c r="E144" s="49">
        <v>24</v>
      </c>
      <c r="F144" s="67">
        <v>12</v>
      </c>
      <c r="H144" s="1" t="str">
        <f t="shared" si="4"/>
        <v/>
      </c>
    </row>
    <row r="145" spans="1:8" ht="15.75" x14ac:dyDescent="0.25">
      <c r="A145" s="66"/>
      <c r="B145" s="14">
        <v>61683</v>
      </c>
      <c r="C145" s="22" t="s">
        <v>191</v>
      </c>
      <c r="D145" s="12" t="s">
        <v>192</v>
      </c>
      <c r="E145" s="49">
        <v>24</v>
      </c>
      <c r="F145" s="67">
        <v>12</v>
      </c>
      <c r="H145" s="1" t="str">
        <f t="shared" si="4"/>
        <v/>
      </c>
    </row>
    <row r="146" spans="1:8" ht="15.75" x14ac:dyDescent="0.25">
      <c r="A146" s="66"/>
      <c r="B146" s="14">
        <v>61684</v>
      </c>
      <c r="C146" s="22" t="s">
        <v>193</v>
      </c>
      <c r="D146" s="12" t="s">
        <v>194</v>
      </c>
      <c r="E146" s="49">
        <v>24</v>
      </c>
      <c r="F146" s="67">
        <v>12</v>
      </c>
      <c r="H146" s="1" t="str">
        <f t="shared" si="4"/>
        <v/>
      </c>
    </row>
    <row r="147" spans="1:8" ht="15.75" x14ac:dyDescent="0.25">
      <c r="A147" s="66"/>
      <c r="B147" s="14">
        <v>61686</v>
      </c>
      <c r="C147" s="22" t="s">
        <v>197</v>
      </c>
      <c r="D147" s="12" t="s">
        <v>198</v>
      </c>
      <c r="E147" s="49">
        <v>24</v>
      </c>
      <c r="F147" s="67">
        <v>12</v>
      </c>
      <c r="H147" s="1" t="str">
        <f t="shared" si="4"/>
        <v/>
      </c>
    </row>
    <row r="148" spans="1:8" ht="15.75" x14ac:dyDescent="0.25">
      <c r="A148" s="66"/>
      <c r="B148" s="14">
        <v>62474</v>
      </c>
      <c r="C148" s="22" t="s">
        <v>199</v>
      </c>
      <c r="D148" s="12" t="s">
        <v>200</v>
      </c>
      <c r="E148" s="49">
        <v>18</v>
      </c>
      <c r="F148" s="67">
        <v>10</v>
      </c>
      <c r="H148" s="1" t="str">
        <f t="shared" si="4"/>
        <v/>
      </c>
    </row>
    <row r="149" spans="1:8" ht="15.75" x14ac:dyDescent="0.25">
      <c r="A149" s="338"/>
      <c r="B149" s="339">
        <v>61687</v>
      </c>
      <c r="C149" s="340" t="s">
        <v>586</v>
      </c>
      <c r="D149" s="199" t="s">
        <v>629</v>
      </c>
      <c r="E149" s="336">
        <v>18</v>
      </c>
      <c r="F149" s="451">
        <v>10</v>
      </c>
      <c r="H149" s="1" t="str">
        <f t="shared" si="4"/>
        <v/>
      </c>
    </row>
    <row r="150" spans="1:8" ht="15.75" x14ac:dyDescent="0.25">
      <c r="A150" s="66"/>
      <c r="B150" s="118">
        <v>61691</v>
      </c>
      <c r="C150" s="119" t="s">
        <v>659</v>
      </c>
      <c r="D150" s="17" t="s">
        <v>616</v>
      </c>
      <c r="E150" s="52">
        <v>16</v>
      </c>
      <c r="F150" s="67">
        <v>12</v>
      </c>
      <c r="H150" s="1" t="str">
        <f t="shared" si="4"/>
        <v/>
      </c>
    </row>
    <row r="151" spans="1:8" ht="15.75" x14ac:dyDescent="0.25">
      <c r="A151" s="110"/>
      <c r="B151" s="265">
        <v>61692</v>
      </c>
      <c r="C151" s="484" t="s">
        <v>660</v>
      </c>
      <c r="D151" s="163" t="s">
        <v>618</v>
      </c>
      <c r="E151" s="164">
        <v>16</v>
      </c>
      <c r="F151" s="115">
        <v>12</v>
      </c>
      <c r="H151" s="1" t="str">
        <f t="shared" si="4"/>
        <v/>
      </c>
    </row>
    <row r="152" spans="1:8" ht="15.75" x14ac:dyDescent="0.25">
      <c r="A152" s="2"/>
      <c r="B152" s="118">
        <v>70656</v>
      </c>
      <c r="C152" s="119" t="s">
        <v>948</v>
      </c>
      <c r="D152" s="17" t="s">
        <v>944</v>
      </c>
      <c r="E152" s="52"/>
      <c r="F152" s="49">
        <v>14</v>
      </c>
      <c r="H152" s="1" t="str">
        <f t="shared" si="4"/>
        <v/>
      </c>
    </row>
    <row r="153" spans="1:8" ht="15.75" x14ac:dyDescent="0.25">
      <c r="A153" s="2"/>
      <c r="B153" s="118">
        <v>70654</v>
      </c>
      <c r="C153" s="119" t="s">
        <v>949</v>
      </c>
      <c r="D153" s="17" t="s">
        <v>945</v>
      </c>
      <c r="E153" s="52"/>
      <c r="F153" s="49">
        <v>14</v>
      </c>
      <c r="H153" s="1" t="str">
        <f t="shared" si="4"/>
        <v/>
      </c>
    </row>
    <row r="154" spans="1:8" ht="15.75" x14ac:dyDescent="0.25">
      <c r="A154" s="2"/>
      <c r="B154" s="118">
        <v>70655</v>
      </c>
      <c r="C154" s="119" t="s">
        <v>950</v>
      </c>
      <c r="D154" s="17" t="s">
        <v>946</v>
      </c>
      <c r="E154" s="52"/>
      <c r="F154" s="49">
        <v>14</v>
      </c>
      <c r="H154" s="1" t="str">
        <f t="shared" si="4"/>
        <v/>
      </c>
    </row>
    <row r="155" spans="1:8" ht="15.75" x14ac:dyDescent="0.25">
      <c r="A155" s="802"/>
      <c r="B155" s="156"/>
      <c r="C155" s="150"/>
      <c r="D155" s="124"/>
      <c r="E155" s="201"/>
      <c r="F155" s="51"/>
    </row>
    <row r="156" spans="1:8" ht="16.5" thickBot="1" x14ac:dyDescent="0.3">
      <c r="B156" s="31"/>
      <c r="C156" s="28"/>
      <c r="D156" s="29"/>
      <c r="E156" s="50"/>
      <c r="F156" s="50"/>
      <c r="H156" s="1" t="str">
        <f t="shared" si="4"/>
        <v/>
      </c>
    </row>
    <row r="157" spans="1:8" ht="16.5" thickBot="1" x14ac:dyDescent="0.3">
      <c r="B157" s="11"/>
      <c r="C157" s="21" t="s">
        <v>203</v>
      </c>
      <c r="D157" s="10"/>
      <c r="E157" s="51"/>
      <c r="F157" s="51"/>
      <c r="H157" s="1" t="str">
        <f t="shared" si="4"/>
        <v/>
      </c>
    </row>
    <row r="158" spans="1:8" ht="15.75" x14ac:dyDescent="0.25">
      <c r="A158" s="60"/>
      <c r="B158" s="61">
        <v>62978</v>
      </c>
      <c r="C158" s="62" t="s">
        <v>475</v>
      </c>
      <c r="D158" s="63" t="s">
        <v>211</v>
      </c>
      <c r="E158" s="64">
        <v>28</v>
      </c>
      <c r="F158" s="65">
        <v>18</v>
      </c>
      <c r="H158" s="1" t="str">
        <f t="shared" si="4"/>
        <v/>
      </c>
    </row>
    <row r="159" spans="1:8" ht="15.75" x14ac:dyDescent="0.25">
      <c r="A159" s="66"/>
      <c r="B159" s="78">
        <v>61608</v>
      </c>
      <c r="C159" s="79" t="s">
        <v>204</v>
      </c>
      <c r="D159" s="140" t="s">
        <v>205</v>
      </c>
      <c r="E159" s="80">
        <v>28</v>
      </c>
      <c r="F159" s="141">
        <v>14</v>
      </c>
      <c r="H159" s="1" t="str">
        <f t="shared" si="4"/>
        <v/>
      </c>
    </row>
    <row r="160" spans="1:8" ht="15.75" x14ac:dyDescent="0.25">
      <c r="A160" s="66"/>
      <c r="B160" s="14">
        <v>61609</v>
      </c>
      <c r="C160" s="22" t="s">
        <v>206</v>
      </c>
      <c r="D160" s="12" t="s">
        <v>207</v>
      </c>
      <c r="E160" s="49">
        <v>28</v>
      </c>
      <c r="F160" s="67">
        <v>14</v>
      </c>
      <c r="H160" s="1" t="str">
        <f t="shared" si="4"/>
        <v/>
      </c>
    </row>
    <row r="161" spans="1:8" ht="16.5" thickBot="1" x14ac:dyDescent="0.3">
      <c r="A161" s="68"/>
      <c r="B161" s="69">
        <v>62979</v>
      </c>
      <c r="C161" s="70" t="s">
        <v>814</v>
      </c>
      <c r="D161" s="77" t="s">
        <v>209</v>
      </c>
      <c r="E161" s="72">
        <v>28</v>
      </c>
      <c r="F161" s="73">
        <v>14</v>
      </c>
      <c r="H161" s="1" t="str">
        <f t="shared" si="4"/>
        <v/>
      </c>
    </row>
    <row r="162" spans="1:8" ht="15.75" hidden="1" x14ac:dyDescent="0.25">
      <c r="A162" s="139"/>
      <c r="B162" s="78">
        <v>70701</v>
      </c>
      <c r="C162" s="79" t="s">
        <v>638</v>
      </c>
      <c r="D162" s="296" t="s">
        <v>640</v>
      </c>
      <c r="E162" s="638">
        <v>80</v>
      </c>
      <c r="F162" s="639">
        <v>40</v>
      </c>
      <c r="H162" s="1" t="str">
        <f t="shared" si="4"/>
        <v/>
      </c>
    </row>
    <row r="163" spans="1:8" ht="16.5" hidden="1" thickBot="1" x14ac:dyDescent="0.3">
      <c r="A163" s="68"/>
      <c r="B163" s="69">
        <v>70702</v>
      </c>
      <c r="C163" s="70" t="s">
        <v>639</v>
      </c>
      <c r="D163" s="77" t="s">
        <v>636</v>
      </c>
      <c r="E163" s="345">
        <v>80</v>
      </c>
      <c r="F163" s="106">
        <v>40</v>
      </c>
      <c r="H163" s="1" t="str">
        <f t="shared" si="4"/>
        <v/>
      </c>
    </row>
    <row r="164" spans="1:8" ht="16.5" thickBot="1" x14ac:dyDescent="0.3">
      <c r="B164" s="35"/>
      <c r="C164" s="36"/>
      <c r="D164" s="41"/>
      <c r="E164" s="53"/>
      <c r="F164" s="53"/>
      <c r="H164" s="1" t="str">
        <f t="shared" si="4"/>
        <v/>
      </c>
    </row>
    <row r="165" spans="1:8" ht="16.5" thickBot="1" x14ac:dyDescent="0.3">
      <c r="B165" s="11"/>
      <c r="C165" s="21" t="s">
        <v>234</v>
      </c>
      <c r="D165" s="10"/>
      <c r="E165" s="51"/>
      <c r="F165" s="51"/>
      <c r="H165" s="1" t="str">
        <f t="shared" si="4"/>
        <v/>
      </c>
    </row>
    <row r="166" spans="1:8" ht="16.5" thickBot="1" x14ac:dyDescent="0.3">
      <c r="A166" s="87"/>
      <c r="B166" s="107">
        <v>62991</v>
      </c>
      <c r="C166" s="89" t="s">
        <v>235</v>
      </c>
      <c r="D166" s="90" t="s">
        <v>236</v>
      </c>
      <c r="E166" s="108">
        <v>30</v>
      </c>
      <c r="F166" s="92">
        <v>36</v>
      </c>
      <c r="H166" s="1" t="str">
        <f t="shared" si="4"/>
        <v/>
      </c>
    </row>
    <row r="167" spans="1:8" ht="16.5" thickBot="1" x14ac:dyDescent="0.3">
      <c r="B167" s="42"/>
      <c r="C167" s="28"/>
      <c r="D167" s="29"/>
      <c r="E167" s="50"/>
      <c r="F167" s="50"/>
      <c r="H167" s="1" t="str">
        <f t="shared" si="4"/>
        <v/>
      </c>
    </row>
    <row r="168" spans="1:8" ht="16.5" thickBot="1" x14ac:dyDescent="0.3">
      <c r="B168" s="11"/>
      <c r="C168" s="138" t="s">
        <v>242</v>
      </c>
      <c r="D168" s="10"/>
      <c r="E168" s="51"/>
      <c r="F168" s="51"/>
      <c r="H168" s="1" t="str">
        <f t="shared" si="4"/>
        <v/>
      </c>
    </row>
    <row r="169" spans="1:8" ht="15.75" x14ac:dyDescent="0.25">
      <c r="A169" s="60"/>
      <c r="B169" s="83">
        <v>57164</v>
      </c>
      <c r="C169" s="62" t="s">
        <v>243</v>
      </c>
      <c r="D169" s="63" t="s">
        <v>244</v>
      </c>
      <c r="E169" s="64">
        <v>20</v>
      </c>
      <c r="F169" s="65">
        <v>12</v>
      </c>
      <c r="H169" s="1" t="str">
        <f t="shared" si="4"/>
        <v/>
      </c>
    </row>
    <row r="170" spans="1:8" ht="15.75" x14ac:dyDescent="0.25">
      <c r="A170" s="66"/>
      <c r="B170" s="13">
        <v>57165</v>
      </c>
      <c r="C170" s="22" t="s">
        <v>245</v>
      </c>
      <c r="D170" s="12" t="s">
        <v>246</v>
      </c>
      <c r="E170" s="49">
        <v>20</v>
      </c>
      <c r="F170" s="67">
        <v>12</v>
      </c>
      <c r="H170" s="1" t="str">
        <f t="shared" si="4"/>
        <v/>
      </c>
    </row>
    <row r="171" spans="1:8" ht="15.75" x14ac:dyDescent="0.25">
      <c r="A171" s="66"/>
      <c r="B171" s="13">
        <v>57166</v>
      </c>
      <c r="C171" s="22" t="s">
        <v>247</v>
      </c>
      <c r="D171" s="12" t="s">
        <v>248</v>
      </c>
      <c r="E171" s="49">
        <v>20</v>
      </c>
      <c r="F171" s="67">
        <v>12</v>
      </c>
      <c r="H171" s="1" t="str">
        <f t="shared" si="4"/>
        <v/>
      </c>
    </row>
    <row r="172" spans="1:8" ht="15.75" x14ac:dyDescent="0.25">
      <c r="A172" s="66"/>
      <c r="B172" s="13">
        <v>57167</v>
      </c>
      <c r="C172" s="22" t="s">
        <v>249</v>
      </c>
      <c r="D172" s="12" t="s">
        <v>250</v>
      </c>
      <c r="E172" s="49">
        <v>28</v>
      </c>
      <c r="F172" s="67">
        <v>16</v>
      </c>
      <c r="H172" s="1" t="str">
        <f t="shared" si="4"/>
        <v/>
      </c>
    </row>
    <row r="173" spans="1:8" ht="15.75" hidden="1" x14ac:dyDescent="0.25">
      <c r="A173" s="66"/>
      <c r="B173" s="13">
        <v>57016</v>
      </c>
      <c r="C173" s="22" t="s">
        <v>645</v>
      </c>
      <c r="D173" s="12" t="s">
        <v>646</v>
      </c>
      <c r="E173" s="49">
        <v>18</v>
      </c>
      <c r="F173" s="67">
        <v>12</v>
      </c>
      <c r="H173" s="1" t="str">
        <f t="shared" si="4"/>
        <v/>
      </c>
    </row>
    <row r="174" spans="1:8" ht="15.75" hidden="1" x14ac:dyDescent="0.25">
      <c r="A174" s="66"/>
      <c r="B174" s="13">
        <v>57031</v>
      </c>
      <c r="C174" s="22" t="s">
        <v>251</v>
      </c>
      <c r="D174" s="12" t="s">
        <v>252</v>
      </c>
      <c r="E174" s="49">
        <v>18</v>
      </c>
      <c r="F174" s="67">
        <v>12</v>
      </c>
      <c r="H174" s="1" t="str">
        <f t="shared" si="4"/>
        <v/>
      </c>
    </row>
    <row r="175" spans="1:8" ht="15.75" x14ac:dyDescent="0.25">
      <c r="A175" s="110"/>
      <c r="B175" s="126">
        <v>57039</v>
      </c>
      <c r="C175" s="132" t="s">
        <v>724</v>
      </c>
      <c r="D175" s="17" t="s">
        <v>634</v>
      </c>
      <c r="E175" s="49"/>
      <c r="F175" s="67">
        <v>12</v>
      </c>
      <c r="H175" s="1" t="str">
        <f t="shared" si="4"/>
        <v/>
      </c>
    </row>
    <row r="176" spans="1:8" ht="15.75" x14ac:dyDescent="0.25">
      <c r="A176" s="66"/>
      <c r="B176" s="126">
        <v>57040</v>
      </c>
      <c r="C176" s="132" t="s">
        <v>730</v>
      </c>
      <c r="D176" s="17" t="s">
        <v>633</v>
      </c>
      <c r="E176" s="49"/>
      <c r="F176" s="67">
        <v>12</v>
      </c>
      <c r="H176" s="1" t="str">
        <f t="shared" si="4"/>
        <v/>
      </c>
    </row>
    <row r="177" spans="1:8" ht="16.5" thickBot="1" x14ac:dyDescent="0.3">
      <c r="A177" s="68"/>
      <c r="B177" s="302">
        <v>57235</v>
      </c>
      <c r="C177" s="133" t="s">
        <v>731</v>
      </c>
      <c r="D177" s="77" t="s">
        <v>601</v>
      </c>
      <c r="E177" s="72"/>
      <c r="F177" s="73">
        <v>12</v>
      </c>
      <c r="H177" s="1" t="str">
        <f t="shared" si="4"/>
        <v/>
      </c>
    </row>
    <row r="178" spans="1:8" ht="15.75" x14ac:dyDescent="0.25">
      <c r="A178" s="109"/>
      <c r="B178" s="27"/>
      <c r="C178" s="28"/>
      <c r="D178" s="29"/>
      <c r="E178" s="50"/>
      <c r="F178" s="50"/>
      <c r="H178" s="1" t="str">
        <f t="shared" si="4"/>
        <v/>
      </c>
    </row>
    <row r="179" spans="1:8" ht="16.5" hidden="1" thickBot="1" x14ac:dyDescent="0.3">
      <c r="A179" s="176"/>
      <c r="B179" s="486">
        <v>57140</v>
      </c>
      <c r="C179" s="256" t="s">
        <v>331</v>
      </c>
      <c r="D179" s="487" t="s">
        <v>332</v>
      </c>
      <c r="E179" s="488"/>
      <c r="F179" s="476">
        <v>9</v>
      </c>
      <c r="H179" s="1" t="str">
        <f t="shared" si="4"/>
        <v/>
      </c>
    </row>
    <row r="180" spans="1:8" ht="16.5" thickBot="1" x14ac:dyDescent="0.3">
      <c r="B180" s="18"/>
      <c r="C180" s="24" t="s">
        <v>264</v>
      </c>
      <c r="D180" s="10"/>
      <c r="E180" s="51"/>
      <c r="F180" s="51"/>
      <c r="H180" s="1" t="str">
        <f t="shared" si="4"/>
        <v/>
      </c>
    </row>
    <row r="181" spans="1:8" ht="15.75" x14ac:dyDescent="0.25">
      <c r="A181" s="60"/>
      <c r="B181" s="61">
        <v>62388</v>
      </c>
      <c r="C181" s="62" t="s">
        <v>477</v>
      </c>
      <c r="D181" s="63" t="s">
        <v>547</v>
      </c>
      <c r="E181" s="64">
        <v>16</v>
      </c>
      <c r="F181" s="65">
        <v>10</v>
      </c>
      <c r="H181" s="1" t="str">
        <f t="shared" si="4"/>
        <v/>
      </c>
    </row>
    <row r="182" spans="1:8" ht="15.75" x14ac:dyDescent="0.25">
      <c r="A182" s="66"/>
      <c r="B182" s="14">
        <v>62389</v>
      </c>
      <c r="C182" s="22" t="s">
        <v>476</v>
      </c>
      <c r="D182" s="12" t="s">
        <v>590</v>
      </c>
      <c r="E182" s="49">
        <v>16</v>
      </c>
      <c r="F182" s="67">
        <v>10</v>
      </c>
      <c r="H182" s="1" t="str">
        <f t="shared" si="4"/>
        <v/>
      </c>
    </row>
    <row r="183" spans="1:8" ht="15.75" x14ac:dyDescent="0.25">
      <c r="A183" s="66"/>
      <c r="B183" s="14">
        <v>62390</v>
      </c>
      <c r="C183" s="22" t="s">
        <v>803</v>
      </c>
      <c r="D183" s="12" t="s">
        <v>591</v>
      </c>
      <c r="E183" s="49"/>
      <c r="F183" s="67">
        <v>10</v>
      </c>
      <c r="H183" s="1" t="str">
        <f t="shared" si="4"/>
        <v/>
      </c>
    </row>
    <row r="184" spans="1:8" ht="15.75" x14ac:dyDescent="0.25">
      <c r="A184" s="66"/>
      <c r="B184" s="14">
        <v>62461</v>
      </c>
      <c r="C184" s="22" t="s">
        <v>337</v>
      </c>
      <c r="D184" s="12" t="s">
        <v>548</v>
      </c>
      <c r="E184" s="49">
        <v>24</v>
      </c>
      <c r="F184" s="67">
        <v>10</v>
      </c>
      <c r="H184" s="1" t="str">
        <f t="shared" si="4"/>
        <v/>
      </c>
    </row>
    <row r="185" spans="1:8" ht="15.75" x14ac:dyDescent="0.25">
      <c r="A185" s="66"/>
      <c r="B185" s="14">
        <v>62392</v>
      </c>
      <c r="C185" s="22" t="s">
        <v>267</v>
      </c>
      <c r="D185" s="12" t="s">
        <v>593</v>
      </c>
      <c r="E185" s="49">
        <v>18</v>
      </c>
      <c r="F185" s="67">
        <v>12</v>
      </c>
      <c r="H185" s="1" t="str">
        <f t="shared" si="4"/>
        <v/>
      </c>
    </row>
    <row r="186" spans="1:8" ht="15.75" x14ac:dyDescent="0.25">
      <c r="A186" s="110"/>
      <c r="B186" s="111">
        <v>62393</v>
      </c>
      <c r="C186" s="112" t="s">
        <v>268</v>
      </c>
      <c r="D186" s="113" t="s">
        <v>594</v>
      </c>
      <c r="E186" s="114">
        <v>18</v>
      </c>
      <c r="F186" s="115">
        <v>9</v>
      </c>
      <c r="H186" s="1" t="str">
        <f t="shared" si="4"/>
        <v/>
      </c>
    </row>
    <row r="187" spans="1:8" ht="16.5" thickBot="1" x14ac:dyDescent="0.3">
      <c r="A187" s="511"/>
      <c r="B187" s="121">
        <v>80768</v>
      </c>
      <c r="C187" s="133" t="s">
        <v>341</v>
      </c>
      <c r="D187" s="77" t="s">
        <v>592</v>
      </c>
      <c r="E187" s="470">
        <v>12</v>
      </c>
      <c r="F187" s="307">
        <v>7</v>
      </c>
      <c r="H187" s="1" t="str">
        <f t="shared" si="4"/>
        <v/>
      </c>
    </row>
    <row r="188" spans="1:8" ht="16.5" thickBot="1" x14ac:dyDescent="0.3">
      <c r="A188" s="109"/>
      <c r="B188" s="222"/>
      <c r="C188" s="135"/>
      <c r="D188" s="136"/>
      <c r="E188" s="137"/>
      <c r="F188" s="264"/>
      <c r="H188" s="1" t="str">
        <f t="shared" si="4"/>
        <v/>
      </c>
    </row>
    <row r="189" spans="1:8" ht="16.5" thickBot="1" x14ac:dyDescent="0.3">
      <c r="B189" s="180"/>
      <c r="C189" s="427" t="s">
        <v>441</v>
      </c>
      <c r="D189" s="109"/>
      <c r="E189" s="181"/>
      <c r="F189" s="181"/>
      <c r="H189" s="1" t="str">
        <f t="shared" si="4"/>
        <v/>
      </c>
    </row>
    <row r="190" spans="1:8" ht="15.75" x14ac:dyDescent="0.25">
      <c r="A190" s="60"/>
      <c r="B190" s="61">
        <v>73986</v>
      </c>
      <c r="C190" s="62" t="s">
        <v>805</v>
      </c>
      <c r="D190" s="63" t="s">
        <v>479</v>
      </c>
      <c r="E190" s="64">
        <v>6</v>
      </c>
      <c r="F190" s="65">
        <v>5</v>
      </c>
      <c r="H190" s="1" t="str">
        <f t="shared" si="4"/>
        <v/>
      </c>
    </row>
    <row r="191" spans="1:8" ht="15.75" x14ac:dyDescent="0.25">
      <c r="A191" s="66"/>
      <c r="B191" s="14">
        <v>74547</v>
      </c>
      <c r="C191" s="22" t="s">
        <v>804</v>
      </c>
      <c r="D191" s="12"/>
      <c r="E191" s="49"/>
      <c r="F191" s="67">
        <v>5</v>
      </c>
      <c r="H191" s="1" t="str">
        <f t="shared" si="4"/>
        <v/>
      </c>
    </row>
    <row r="192" spans="1:8" ht="15.75" x14ac:dyDescent="0.25">
      <c r="A192" s="66"/>
      <c r="B192" s="14">
        <v>61618</v>
      </c>
      <c r="C192" s="22" t="s">
        <v>806</v>
      </c>
      <c r="D192" s="12" t="s">
        <v>153</v>
      </c>
      <c r="E192" s="49">
        <v>10</v>
      </c>
      <c r="F192" s="67">
        <v>6</v>
      </c>
      <c r="H192" s="1" t="str">
        <f t="shared" si="4"/>
        <v/>
      </c>
    </row>
    <row r="193" spans="1:8" ht="16.5" thickBot="1" x14ac:dyDescent="0.3">
      <c r="A193" s="139"/>
      <c r="B193" s="69">
        <v>74557</v>
      </c>
      <c r="C193" s="70" t="s">
        <v>807</v>
      </c>
      <c r="D193" s="140"/>
      <c r="E193" s="80"/>
      <c r="F193" s="141">
        <v>2</v>
      </c>
      <c r="H193" s="1" t="str">
        <f t="shared" si="4"/>
        <v/>
      </c>
    </row>
    <row r="194" spans="1:8" ht="15.75" x14ac:dyDescent="0.25">
      <c r="A194" s="60"/>
      <c r="B194" s="61">
        <v>60105</v>
      </c>
      <c r="C194" s="62" t="s">
        <v>808</v>
      </c>
      <c r="D194" s="63"/>
      <c r="E194" s="64"/>
      <c r="F194" s="65">
        <v>1</v>
      </c>
      <c r="H194" s="1" t="str">
        <f t="shared" si="4"/>
        <v/>
      </c>
    </row>
    <row r="195" spans="1:8" ht="15.75" x14ac:dyDescent="0.25">
      <c r="A195" s="66"/>
      <c r="B195" s="14">
        <v>60078</v>
      </c>
      <c r="C195" s="22" t="s">
        <v>809</v>
      </c>
      <c r="D195" s="12"/>
      <c r="E195" s="49"/>
      <c r="F195" s="67">
        <v>1</v>
      </c>
      <c r="H195" s="1" t="str">
        <f t="shared" si="4"/>
        <v/>
      </c>
    </row>
    <row r="196" spans="1:8" ht="15.75" x14ac:dyDescent="0.25">
      <c r="A196" s="66"/>
      <c r="B196" s="14">
        <v>75109</v>
      </c>
      <c r="C196" s="22" t="s">
        <v>810</v>
      </c>
      <c r="D196" s="12"/>
      <c r="E196" s="49"/>
      <c r="F196" s="67">
        <v>1</v>
      </c>
      <c r="H196" s="1" t="str">
        <f t="shared" si="4"/>
        <v/>
      </c>
    </row>
    <row r="197" spans="1:8" ht="16.5" thickBot="1" x14ac:dyDescent="0.3">
      <c r="A197" s="139"/>
      <c r="B197" s="78">
        <v>62466</v>
      </c>
      <c r="C197" s="79" t="s">
        <v>811</v>
      </c>
      <c r="D197" s="140" t="s">
        <v>648</v>
      </c>
      <c r="E197" s="80"/>
      <c r="F197" s="141">
        <v>5</v>
      </c>
      <c r="H197" s="1" t="str">
        <f t="shared" si="4"/>
        <v/>
      </c>
    </row>
    <row r="198" spans="1:8" ht="15.75" x14ac:dyDescent="0.25">
      <c r="A198" s="60"/>
      <c r="B198" s="61">
        <v>60107</v>
      </c>
      <c r="C198" s="62" t="s">
        <v>812</v>
      </c>
      <c r="D198" s="63"/>
      <c r="E198" s="64"/>
      <c r="F198" s="65">
        <v>7</v>
      </c>
      <c r="H198" s="1" t="str">
        <f t="shared" si="4"/>
        <v/>
      </c>
    </row>
    <row r="199" spans="1:8" ht="16.5" thickBot="1" x14ac:dyDescent="0.3">
      <c r="A199" s="68"/>
      <c r="B199" s="69">
        <v>60108</v>
      </c>
      <c r="C199" s="70" t="s">
        <v>813</v>
      </c>
      <c r="D199" s="71"/>
      <c r="E199" s="72"/>
      <c r="F199" s="73">
        <v>6</v>
      </c>
      <c r="H199" s="1" t="str">
        <f t="shared" ref="H199:H200" si="5">IF(A199=0,"",ROUND(A199/F199,1))</f>
        <v/>
      </c>
    </row>
    <row r="200" spans="1:8" ht="16.5" thickBot="1" x14ac:dyDescent="0.3">
      <c r="A200" s="176"/>
      <c r="B200" s="292">
        <v>63033</v>
      </c>
      <c r="C200" s="256" t="s">
        <v>435</v>
      </c>
      <c r="D200" s="259" t="s">
        <v>434</v>
      </c>
      <c r="E200" s="257"/>
      <c r="F200" s="258">
        <v>12</v>
      </c>
      <c r="H200" s="1" t="str">
        <f t="shared" si="5"/>
        <v/>
      </c>
    </row>
    <row r="202" spans="1:8" ht="15.75" thickBot="1" x14ac:dyDescent="0.3">
      <c r="B202" s="26"/>
      <c r="C202" s="26"/>
      <c r="D202" s="26"/>
      <c r="E202" s="55"/>
      <c r="F202" s="55"/>
    </row>
    <row r="203" spans="1:8" ht="16.5" thickBot="1" x14ac:dyDescent="0.3">
      <c r="B203" s="11"/>
      <c r="C203" s="21" t="s">
        <v>145</v>
      </c>
      <c r="D203" s="10"/>
      <c r="E203" s="51"/>
      <c r="F203" s="51"/>
    </row>
    <row r="204" spans="1:8" ht="15.75" x14ac:dyDescent="0.25">
      <c r="A204" s="60"/>
      <c r="B204" s="61">
        <v>61739</v>
      </c>
      <c r="C204" s="62" t="s">
        <v>155</v>
      </c>
      <c r="D204" s="473" t="s">
        <v>156</v>
      </c>
      <c r="E204" s="439">
        <v>12</v>
      </c>
      <c r="F204" s="474">
        <v>8</v>
      </c>
    </row>
    <row r="205" spans="1:8" ht="15.75" x14ac:dyDescent="0.25">
      <c r="A205" s="66"/>
      <c r="B205" s="14">
        <v>61618</v>
      </c>
      <c r="C205" s="22" t="s">
        <v>152</v>
      </c>
      <c r="D205" s="15" t="s">
        <v>153</v>
      </c>
      <c r="E205" s="56">
        <v>10</v>
      </c>
      <c r="F205" s="99">
        <v>6</v>
      </c>
    </row>
    <row r="206" spans="1:8" ht="15.75" x14ac:dyDescent="0.25">
      <c r="A206" s="66"/>
      <c r="B206" s="14">
        <v>63062</v>
      </c>
      <c r="C206" s="22" t="s">
        <v>666</v>
      </c>
      <c r="D206" s="15" t="s">
        <v>153</v>
      </c>
      <c r="E206" s="56">
        <v>10</v>
      </c>
      <c r="F206" s="99">
        <v>6</v>
      </c>
    </row>
    <row r="207" spans="1:8" ht="15.75" x14ac:dyDescent="0.25">
      <c r="A207" s="66"/>
      <c r="B207" s="14">
        <v>61644</v>
      </c>
      <c r="C207" s="22" t="s">
        <v>147</v>
      </c>
      <c r="D207" s="15" t="s">
        <v>148</v>
      </c>
      <c r="E207" s="56">
        <v>6</v>
      </c>
      <c r="F207" s="99">
        <v>5</v>
      </c>
    </row>
    <row r="208" spans="1:8" ht="15.75" x14ac:dyDescent="0.25">
      <c r="A208" s="66"/>
      <c r="B208" s="14">
        <v>61641</v>
      </c>
      <c r="C208" s="22" t="s">
        <v>149</v>
      </c>
      <c r="D208" s="15" t="s">
        <v>148</v>
      </c>
      <c r="E208" s="56">
        <v>6</v>
      </c>
      <c r="F208" s="99">
        <v>5</v>
      </c>
    </row>
    <row r="209" spans="1:8" ht="15.75" x14ac:dyDescent="0.25">
      <c r="A209" s="110"/>
      <c r="B209" s="111">
        <v>74788</v>
      </c>
      <c r="C209" s="472" t="s">
        <v>275</v>
      </c>
      <c r="D209" s="113" t="s">
        <v>276</v>
      </c>
      <c r="E209" s="114">
        <v>6</v>
      </c>
      <c r="F209" s="115">
        <v>3</v>
      </c>
    </row>
    <row r="210" spans="1:8" ht="16.5" thickBot="1" x14ac:dyDescent="0.3">
      <c r="A210" s="68"/>
      <c r="B210" s="69">
        <v>74789</v>
      </c>
      <c r="C210" s="471" t="s">
        <v>274</v>
      </c>
      <c r="D210" s="71" t="s">
        <v>276</v>
      </c>
      <c r="E210" s="72">
        <v>6</v>
      </c>
      <c r="F210" s="73">
        <v>3</v>
      </c>
    </row>
    <row r="219" spans="1:8" x14ac:dyDescent="0.25">
      <c r="A219" s="1">
        <f>SUBTOTAL(109,A5:A210)</f>
        <v>0</v>
      </c>
      <c r="H219" s="1">
        <f>SUBTOTAL(109,H5:H201)</f>
        <v>0</v>
      </c>
    </row>
  </sheetData>
  <printOptions horizontalCentered="1"/>
  <pageMargins left="0" right="0" top="0.85" bottom="0.25" header="0.2" footer="0.3"/>
  <pageSetup orientation="portrait" r:id="rId1"/>
  <headerFooter>
    <oddHeader xml:space="preserve">&amp;L&amp;"-,Bold"Order Date: 
&amp;C&amp;"-,Bold"&amp;14FAIRBANKS DISTRIBUTORS - &amp;A
Cust ID C716261&amp;R&amp;"-,Bold"Delivery Date: xx/xx/2018
</oddHeader>
  </headerFooter>
  <rowBreaks count="4" manualBreakCount="4">
    <brk id="47" max="5" man="1"/>
    <brk id="92" max="5" man="1"/>
    <brk id="130" max="5" man="1"/>
    <brk id="177" max="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00B0F0"/>
  </sheetPr>
  <dimension ref="A1:G68"/>
  <sheetViews>
    <sheetView view="pageLayout" zoomScaleNormal="100" zoomScaleSheetLayoutView="100" workbookViewId="0">
      <selection activeCell="B8" sqref="B8"/>
    </sheetView>
  </sheetViews>
  <sheetFormatPr defaultColWidth="9.140625" defaultRowHeight="15.75" x14ac:dyDescent="0.25"/>
  <cols>
    <col min="1" max="1" width="9.140625" style="146" customWidth="1"/>
    <col min="2" max="2" width="9.140625" style="146"/>
    <col min="3" max="3" width="8.7109375" style="145" customWidth="1"/>
    <col min="4" max="4" width="49.42578125" style="146" bestFit="1" customWidth="1"/>
    <col min="5" max="5" width="20.5703125" style="158" customWidth="1"/>
    <col min="6" max="6" width="7.85546875" style="158" customWidth="1"/>
    <col min="7" max="7" width="6.42578125" style="158" customWidth="1"/>
    <col min="8" max="16384" width="9.140625" style="146"/>
  </cols>
  <sheetData>
    <row r="1" spans="1:7" s="145" customFormat="1" ht="20.100000000000001" customHeight="1" x14ac:dyDescent="0.25">
      <c r="A1" s="145" t="s">
        <v>377</v>
      </c>
      <c r="B1" s="145" t="s">
        <v>378</v>
      </c>
      <c r="C1" s="4" t="s">
        <v>363</v>
      </c>
      <c r="D1" s="4"/>
      <c r="E1" s="4"/>
      <c r="F1" s="4"/>
      <c r="G1" s="4" t="s">
        <v>294</v>
      </c>
    </row>
    <row r="2" spans="1:7" s="7" customFormat="1" x14ac:dyDescent="0.25">
      <c r="A2" s="849" t="s">
        <v>364</v>
      </c>
      <c r="B2" s="850"/>
      <c r="C2" s="6" t="s">
        <v>0</v>
      </c>
      <c r="D2" s="7" t="s">
        <v>1</v>
      </c>
      <c r="E2" s="6" t="s">
        <v>2</v>
      </c>
      <c r="F2" s="6" t="s">
        <v>365</v>
      </c>
      <c r="G2" s="281"/>
    </row>
    <row r="3" spans="1:7" s="7" customFormat="1" x14ac:dyDescent="0.25">
      <c r="A3" s="529"/>
      <c r="B3" s="530"/>
      <c r="C3" s="529"/>
      <c r="E3" s="529"/>
      <c r="F3" s="529"/>
      <c r="G3" s="529"/>
    </row>
    <row r="4" spans="1:7" s="7" customFormat="1" ht="16.5" thickBot="1" x14ac:dyDescent="0.3">
      <c r="A4" s="529"/>
      <c r="B4" s="530"/>
      <c r="C4" s="531"/>
      <c r="D4" s="532"/>
      <c r="E4" s="531"/>
      <c r="F4" s="531"/>
      <c r="G4" s="531"/>
    </row>
    <row r="5" spans="1:7" ht="20.25" customHeight="1" thickBot="1" x14ac:dyDescent="0.3">
      <c r="A5" s="155"/>
      <c r="C5" s="5"/>
      <c r="D5" s="762" t="s">
        <v>4</v>
      </c>
      <c r="E5" s="5"/>
      <c r="F5" s="5"/>
      <c r="G5" s="5"/>
    </row>
    <row r="6" spans="1:7" ht="15.95" customHeight="1" x14ac:dyDescent="0.25">
      <c r="A6" s="282"/>
      <c r="B6" s="622"/>
      <c r="C6" s="765">
        <v>70001</v>
      </c>
      <c r="D6" s="216" t="s">
        <v>5</v>
      </c>
      <c r="E6" s="84" t="s">
        <v>6</v>
      </c>
      <c r="F6" s="131">
        <v>22.5</v>
      </c>
      <c r="G6" s="766">
        <v>10</v>
      </c>
    </row>
    <row r="7" spans="1:7" ht="15.95" customHeight="1" x14ac:dyDescent="0.25">
      <c r="A7" s="212"/>
      <c r="B7" s="623"/>
      <c r="C7" s="767">
        <v>70003</v>
      </c>
      <c r="D7" s="132" t="s">
        <v>14</v>
      </c>
      <c r="E7" s="17" t="s">
        <v>296</v>
      </c>
      <c r="F7" s="120">
        <v>24</v>
      </c>
      <c r="G7" s="768">
        <v>10</v>
      </c>
    </row>
    <row r="8" spans="1:7" ht="15.95" customHeight="1" x14ac:dyDescent="0.25">
      <c r="A8" s="212"/>
      <c r="B8" s="623"/>
      <c r="C8" s="767">
        <v>70004</v>
      </c>
      <c r="D8" s="119" t="s">
        <v>12</v>
      </c>
      <c r="E8" s="17" t="s">
        <v>13</v>
      </c>
      <c r="F8" s="120">
        <v>22.5</v>
      </c>
      <c r="G8" s="768">
        <v>10</v>
      </c>
    </row>
    <row r="9" spans="1:7" ht="15.95" customHeight="1" x14ac:dyDescent="0.25">
      <c r="A9" s="212"/>
      <c r="B9" s="623"/>
      <c r="C9" s="767">
        <v>70005</v>
      </c>
      <c r="D9" s="132" t="s">
        <v>10</v>
      </c>
      <c r="E9" s="17" t="s">
        <v>11</v>
      </c>
      <c r="F9" s="120">
        <v>22.5</v>
      </c>
      <c r="G9" s="768">
        <v>10</v>
      </c>
    </row>
    <row r="10" spans="1:7" ht="15.95" customHeight="1" x14ac:dyDescent="0.25">
      <c r="A10" s="212"/>
      <c r="B10" s="623"/>
      <c r="C10" s="767">
        <v>70008</v>
      </c>
      <c r="D10" s="132" t="s">
        <v>17</v>
      </c>
      <c r="E10" s="17" t="s">
        <v>18</v>
      </c>
      <c r="F10" s="120">
        <v>24</v>
      </c>
      <c r="G10" s="768">
        <v>7</v>
      </c>
    </row>
    <row r="11" spans="1:7" ht="15.95" customHeight="1" x14ac:dyDescent="0.25">
      <c r="A11" s="212"/>
      <c r="B11" s="623"/>
      <c r="C11" s="769">
        <v>70016</v>
      </c>
      <c r="D11" s="119" t="s">
        <v>517</v>
      </c>
      <c r="E11" s="17" t="s">
        <v>515</v>
      </c>
      <c r="F11" s="120">
        <v>22.5</v>
      </c>
      <c r="G11" s="768">
        <v>10</v>
      </c>
    </row>
    <row r="12" spans="1:7" ht="15.95" customHeight="1" x14ac:dyDescent="0.25">
      <c r="A12" s="212"/>
      <c r="B12" s="623"/>
      <c r="C12" s="769">
        <v>70017</v>
      </c>
      <c r="D12" s="119" t="s">
        <v>793</v>
      </c>
      <c r="E12" s="17" t="s">
        <v>16</v>
      </c>
      <c r="F12" s="120">
        <v>16</v>
      </c>
      <c r="G12" s="768">
        <v>10</v>
      </c>
    </row>
    <row r="13" spans="1:7" ht="15.75" customHeight="1" x14ac:dyDescent="0.25">
      <c r="A13" s="564"/>
      <c r="B13" s="714"/>
      <c r="C13" s="767">
        <v>89609</v>
      </c>
      <c r="D13" s="132" t="s">
        <v>270</v>
      </c>
      <c r="E13" s="17" t="s">
        <v>282</v>
      </c>
      <c r="F13" s="120">
        <v>22.5</v>
      </c>
      <c r="G13" s="768">
        <v>10</v>
      </c>
    </row>
    <row r="14" spans="1:7" ht="15.75" customHeight="1" x14ac:dyDescent="0.25">
      <c r="A14" s="116"/>
      <c r="B14" s="623"/>
      <c r="C14" s="767">
        <v>89611</v>
      </c>
      <c r="D14" s="132" t="s">
        <v>269</v>
      </c>
      <c r="E14" s="17" t="s">
        <v>283</v>
      </c>
      <c r="F14" s="120">
        <v>24</v>
      </c>
      <c r="G14" s="768">
        <v>10</v>
      </c>
    </row>
    <row r="15" spans="1:7" ht="15.75" hidden="1" customHeight="1" thickBot="1" x14ac:dyDescent="0.25">
      <c r="A15" s="722"/>
      <c r="B15" s="723"/>
      <c r="C15" s="770"/>
      <c r="D15" s="771"/>
      <c r="E15" s="772"/>
      <c r="F15" s="773"/>
      <c r="G15" s="774"/>
    </row>
    <row r="16" spans="1:7" hidden="1" x14ac:dyDescent="0.25">
      <c r="A16" s="722"/>
      <c r="B16" s="723"/>
      <c r="C16" s="769"/>
      <c r="D16" s="775" t="s">
        <v>27</v>
      </c>
      <c r="E16" s="12"/>
      <c r="F16" s="776"/>
      <c r="G16" s="273"/>
    </row>
    <row r="17" spans="1:7" ht="15.95" hidden="1" customHeight="1" thickBot="1" x14ac:dyDescent="0.3">
      <c r="A17" s="626"/>
      <c r="B17" s="627"/>
      <c r="C17" s="767">
        <v>70100</v>
      </c>
      <c r="D17" s="132" t="s">
        <v>28</v>
      </c>
      <c r="E17" s="17" t="s">
        <v>29</v>
      </c>
      <c r="F17" s="120">
        <v>24</v>
      </c>
      <c r="G17" s="768">
        <v>11</v>
      </c>
    </row>
    <row r="18" spans="1:7" ht="15.95" hidden="1" customHeight="1" thickBot="1" x14ac:dyDescent="0.3">
      <c r="A18" s="626"/>
      <c r="B18" s="627"/>
      <c r="C18" s="767">
        <v>70102</v>
      </c>
      <c r="D18" s="132" t="s">
        <v>30</v>
      </c>
      <c r="E18" s="17" t="s">
        <v>31</v>
      </c>
      <c r="F18" s="120">
        <v>24</v>
      </c>
      <c r="G18" s="768">
        <v>11</v>
      </c>
    </row>
    <row r="19" spans="1:7" ht="15.95" hidden="1" customHeight="1" thickBot="1" x14ac:dyDescent="0.3">
      <c r="A19" s="626"/>
      <c r="B19" s="627"/>
      <c r="C19" s="767">
        <v>70104</v>
      </c>
      <c r="D19" s="132" t="s">
        <v>34</v>
      </c>
      <c r="E19" s="17" t="s">
        <v>35</v>
      </c>
      <c r="F19" s="120">
        <v>24</v>
      </c>
      <c r="G19" s="768">
        <v>11</v>
      </c>
    </row>
    <row r="20" spans="1:7" ht="15.95" hidden="1" customHeight="1" thickBot="1" x14ac:dyDescent="0.3">
      <c r="A20" s="626"/>
      <c r="B20" s="627"/>
      <c r="C20" s="767">
        <v>70108</v>
      </c>
      <c r="D20" s="132" t="s">
        <v>40</v>
      </c>
      <c r="E20" s="17" t="s">
        <v>702</v>
      </c>
      <c r="F20" s="120">
        <v>24</v>
      </c>
      <c r="G20" s="768">
        <v>11</v>
      </c>
    </row>
    <row r="21" spans="1:7" ht="15.95" hidden="1" customHeight="1" thickBot="1" x14ac:dyDescent="0.3">
      <c r="A21" s="626"/>
      <c r="B21" s="627"/>
      <c r="C21" s="777">
        <v>70110</v>
      </c>
      <c r="D21" s="132" t="s">
        <v>612</v>
      </c>
      <c r="E21" s="17" t="s">
        <v>613</v>
      </c>
      <c r="F21" s="120">
        <v>22</v>
      </c>
      <c r="G21" s="67">
        <v>11</v>
      </c>
    </row>
    <row r="22" spans="1:7" ht="15.95" hidden="1" customHeight="1" thickBot="1" x14ac:dyDescent="0.25">
      <c r="A22" s="724"/>
      <c r="B22" s="725"/>
      <c r="C22" s="777">
        <v>70114</v>
      </c>
      <c r="D22" s="132" t="s">
        <v>42</v>
      </c>
      <c r="E22" s="17" t="s">
        <v>698</v>
      </c>
      <c r="F22" s="120">
        <v>24</v>
      </c>
      <c r="G22" s="768">
        <v>11</v>
      </c>
    </row>
    <row r="23" spans="1:7" ht="15.95" customHeight="1" x14ac:dyDescent="0.25">
      <c r="A23" s="116"/>
      <c r="B23" s="623"/>
      <c r="C23" s="777">
        <v>70062</v>
      </c>
      <c r="D23" s="132" t="s">
        <v>900</v>
      </c>
      <c r="E23" s="17" t="s">
        <v>902</v>
      </c>
      <c r="F23" s="120">
        <v>22.5</v>
      </c>
      <c r="G23" s="768">
        <v>8</v>
      </c>
    </row>
    <row r="24" spans="1:7" ht="15.95" customHeight="1" thickBot="1" x14ac:dyDescent="0.3">
      <c r="A24" s="213"/>
      <c r="B24" s="624"/>
      <c r="C24" s="778">
        <v>70063</v>
      </c>
      <c r="D24" s="133" t="s">
        <v>901</v>
      </c>
      <c r="E24" s="77" t="s">
        <v>903</v>
      </c>
      <c r="F24" s="123">
        <v>22.5</v>
      </c>
      <c r="G24" s="756">
        <v>8</v>
      </c>
    </row>
    <row r="25" spans="1:7" ht="16.5" customHeight="1" thickBot="1" x14ac:dyDescent="0.3">
      <c r="A25" s="155"/>
      <c r="B25" s="155"/>
      <c r="C25" s="148"/>
      <c r="D25" s="779" t="s">
        <v>467</v>
      </c>
      <c r="E25" s="124"/>
      <c r="F25" s="125"/>
      <c r="G25" s="124"/>
    </row>
    <row r="26" spans="1:7" ht="15.75" customHeight="1" x14ac:dyDescent="0.25">
      <c r="A26" s="282"/>
      <c r="B26" s="622"/>
      <c r="C26" s="765">
        <v>89599</v>
      </c>
      <c r="D26" s="216" t="s">
        <v>367</v>
      </c>
      <c r="E26" s="84" t="s">
        <v>286</v>
      </c>
      <c r="F26" s="131">
        <v>24</v>
      </c>
      <c r="G26" s="766">
        <v>10</v>
      </c>
    </row>
    <row r="27" spans="1:7" ht="15.75" customHeight="1" x14ac:dyDescent="0.25">
      <c r="A27" s="212"/>
      <c r="B27" s="623"/>
      <c r="C27" s="767">
        <v>89600</v>
      </c>
      <c r="D27" s="132" t="s">
        <v>366</v>
      </c>
      <c r="E27" s="17" t="s">
        <v>284</v>
      </c>
      <c r="F27" s="120">
        <v>24</v>
      </c>
      <c r="G27" s="768">
        <v>10</v>
      </c>
    </row>
    <row r="28" spans="1:7" ht="15.75" customHeight="1" x14ac:dyDescent="0.25">
      <c r="A28" s="212"/>
      <c r="B28" s="623"/>
      <c r="C28" s="767">
        <v>89602</v>
      </c>
      <c r="D28" s="132" t="s">
        <v>401</v>
      </c>
      <c r="E28" s="17" t="s">
        <v>285</v>
      </c>
      <c r="F28" s="120">
        <v>24</v>
      </c>
      <c r="G28" s="768">
        <v>10</v>
      </c>
    </row>
    <row r="29" spans="1:7" ht="15.95" customHeight="1" x14ac:dyDescent="0.25">
      <c r="A29" s="212"/>
      <c r="B29" s="623"/>
      <c r="C29" s="769">
        <v>89605</v>
      </c>
      <c r="D29" s="116" t="s">
        <v>437</v>
      </c>
      <c r="E29" s="17" t="s">
        <v>439</v>
      </c>
      <c r="F29" s="120">
        <v>24</v>
      </c>
      <c r="G29" s="768">
        <v>10</v>
      </c>
    </row>
    <row r="30" spans="1:7" ht="15.75" customHeight="1" x14ac:dyDescent="0.25">
      <c r="A30" s="212"/>
      <c r="B30" s="623"/>
      <c r="C30" s="767">
        <v>89608</v>
      </c>
      <c r="D30" s="132" t="s">
        <v>440</v>
      </c>
      <c r="E30" s="17" t="s">
        <v>434</v>
      </c>
      <c r="F30" s="120">
        <v>24</v>
      </c>
      <c r="G30" s="768">
        <v>10</v>
      </c>
    </row>
    <row r="31" spans="1:7" ht="15.75" customHeight="1" thickBot="1" x14ac:dyDescent="0.3">
      <c r="A31" s="213"/>
      <c r="B31" s="625"/>
      <c r="C31" s="780">
        <v>89622</v>
      </c>
      <c r="D31" s="133" t="s">
        <v>801</v>
      </c>
      <c r="E31" s="77" t="s">
        <v>622</v>
      </c>
      <c r="F31" s="781">
        <v>24</v>
      </c>
      <c r="G31" s="73">
        <v>10</v>
      </c>
    </row>
    <row r="32" spans="1:7" ht="16.5" thickBot="1" x14ac:dyDescent="0.3">
      <c r="A32" s="155"/>
      <c r="B32" s="155"/>
      <c r="C32" s="148"/>
      <c r="D32" s="779" t="s">
        <v>766</v>
      </c>
      <c r="E32" s="124"/>
      <c r="F32" s="125"/>
      <c r="G32" s="124"/>
    </row>
    <row r="33" spans="1:7" x14ac:dyDescent="0.25">
      <c r="A33" s="282"/>
      <c r="B33" s="622"/>
      <c r="C33" s="765">
        <v>70401</v>
      </c>
      <c r="D33" s="782" t="s">
        <v>116</v>
      </c>
      <c r="E33" s="84" t="s">
        <v>117</v>
      </c>
      <c r="F33" s="131">
        <v>15</v>
      </c>
      <c r="G33" s="766">
        <v>9</v>
      </c>
    </row>
    <row r="34" spans="1:7" x14ac:dyDescent="0.25">
      <c r="A34" s="758"/>
      <c r="B34" s="759"/>
      <c r="C34" s="767">
        <v>70402</v>
      </c>
      <c r="D34" s="119" t="s">
        <v>118</v>
      </c>
      <c r="E34" s="17" t="s">
        <v>119</v>
      </c>
      <c r="F34" s="120">
        <v>13.5</v>
      </c>
      <c r="G34" s="768">
        <v>12</v>
      </c>
    </row>
    <row r="35" spans="1:7" x14ac:dyDescent="0.25">
      <c r="A35" s="212"/>
      <c r="B35" s="623"/>
      <c r="C35" s="767">
        <v>70406</v>
      </c>
      <c r="D35" s="116" t="s">
        <v>122</v>
      </c>
      <c r="E35" s="17" t="s">
        <v>123</v>
      </c>
      <c r="F35" s="120">
        <v>14</v>
      </c>
      <c r="G35" s="768">
        <v>12</v>
      </c>
    </row>
    <row r="36" spans="1:7" x14ac:dyDescent="0.25">
      <c r="A36" s="564"/>
      <c r="B36" s="714"/>
      <c r="C36" s="767">
        <v>70447</v>
      </c>
      <c r="D36" s="116" t="s">
        <v>905</v>
      </c>
      <c r="E36" s="17" t="s">
        <v>909</v>
      </c>
      <c r="F36" s="120"/>
      <c r="G36" s="768">
        <v>9</v>
      </c>
    </row>
    <row r="37" spans="1:7" x14ac:dyDescent="0.25">
      <c r="A37" s="564"/>
      <c r="B37" s="623"/>
      <c r="C37" s="767">
        <v>70448</v>
      </c>
      <c r="D37" s="116" t="s">
        <v>906</v>
      </c>
      <c r="E37" s="17" t="s">
        <v>910</v>
      </c>
      <c r="F37" s="120"/>
      <c r="G37" s="768">
        <v>12</v>
      </c>
    </row>
    <row r="38" spans="1:7" x14ac:dyDescent="0.25">
      <c r="A38" s="564"/>
      <c r="B38" s="623"/>
      <c r="C38" s="767">
        <v>70449</v>
      </c>
      <c r="D38" s="116" t="s">
        <v>907</v>
      </c>
      <c r="E38" s="17" t="s">
        <v>911</v>
      </c>
      <c r="F38" s="120"/>
      <c r="G38" s="768">
        <v>9</v>
      </c>
    </row>
    <row r="39" spans="1:7" ht="16.5" thickBot="1" x14ac:dyDescent="0.3">
      <c r="A39" s="213"/>
      <c r="B39" s="624"/>
      <c r="C39" s="780">
        <v>70450</v>
      </c>
      <c r="D39" s="117" t="s">
        <v>908</v>
      </c>
      <c r="E39" s="77" t="s">
        <v>912</v>
      </c>
      <c r="F39" s="123"/>
      <c r="G39" s="756">
        <v>12</v>
      </c>
    </row>
    <row r="40" spans="1:7" x14ac:dyDescent="0.25">
      <c r="A40" s="155"/>
      <c r="B40" s="155"/>
      <c r="C40" s="32"/>
      <c r="D40" s="28"/>
      <c r="E40" s="29"/>
      <c r="F40" s="28"/>
      <c r="G40" s="29"/>
    </row>
    <row r="41" spans="1:7" ht="16.5" thickBot="1" x14ac:dyDescent="0.3">
      <c r="A41" s="155"/>
      <c r="B41" s="155"/>
      <c r="C41" s="148"/>
      <c r="D41" s="715" t="s">
        <v>129</v>
      </c>
      <c r="E41" s="124"/>
      <c r="F41" s="125"/>
      <c r="G41" s="124"/>
    </row>
    <row r="42" spans="1:7" x14ac:dyDescent="0.25">
      <c r="A42" s="282"/>
      <c r="B42" s="622"/>
      <c r="C42" s="765">
        <v>70411</v>
      </c>
      <c r="D42" s="782" t="s">
        <v>679</v>
      </c>
      <c r="E42" s="84" t="s">
        <v>131</v>
      </c>
      <c r="F42" s="787">
        <v>21</v>
      </c>
      <c r="G42" s="766">
        <v>6</v>
      </c>
    </row>
    <row r="43" spans="1:7" x14ac:dyDescent="0.25">
      <c r="A43" s="212"/>
      <c r="B43" s="623"/>
      <c r="C43" s="767">
        <v>70413</v>
      </c>
      <c r="D43" s="116" t="s">
        <v>677</v>
      </c>
      <c r="E43" s="17" t="s">
        <v>135</v>
      </c>
      <c r="F43" s="788">
        <v>21</v>
      </c>
      <c r="G43" s="768">
        <v>6</v>
      </c>
    </row>
    <row r="44" spans="1:7" ht="15.95" customHeight="1" thickBot="1" x14ac:dyDescent="0.3">
      <c r="A44" s="213"/>
      <c r="B44" s="624"/>
      <c r="C44" s="780">
        <v>70415</v>
      </c>
      <c r="D44" s="117" t="s">
        <v>678</v>
      </c>
      <c r="E44" s="77" t="s">
        <v>137</v>
      </c>
      <c r="F44" s="789">
        <v>21</v>
      </c>
      <c r="G44" s="756">
        <v>6</v>
      </c>
    </row>
    <row r="45" spans="1:7" ht="15.95" customHeight="1" thickBot="1" x14ac:dyDescent="0.3">
      <c r="A45" s="760"/>
      <c r="B45" s="155"/>
      <c r="C45" s="31"/>
      <c r="D45" s="28"/>
      <c r="E45" s="29"/>
      <c r="F45" s="475"/>
      <c r="G45" s="29"/>
    </row>
    <row r="46" spans="1:7" ht="16.5" customHeight="1" thickBot="1" x14ac:dyDescent="0.3">
      <c r="A46" s="155"/>
      <c r="B46" s="155"/>
      <c r="C46" s="148"/>
      <c r="D46" s="762" t="s">
        <v>145</v>
      </c>
      <c r="E46" s="124"/>
      <c r="F46" s="125"/>
      <c r="G46" s="124"/>
    </row>
    <row r="47" spans="1:7" ht="15.95" customHeight="1" thickBot="1" x14ac:dyDescent="0.3">
      <c r="A47" s="761"/>
      <c r="B47" s="627"/>
      <c r="C47" s="783">
        <v>70424</v>
      </c>
      <c r="D47" s="784" t="s">
        <v>149</v>
      </c>
      <c r="E47" s="355" t="s">
        <v>148</v>
      </c>
      <c r="F47" s="785">
        <v>28</v>
      </c>
      <c r="G47" s="786">
        <v>5</v>
      </c>
    </row>
    <row r="48" spans="1:7" ht="15.95" hidden="1" customHeight="1" thickBot="1" x14ac:dyDescent="0.3">
      <c r="A48" s="711"/>
      <c r="B48" s="155"/>
      <c r="C48" s="31"/>
      <c r="D48" s="28"/>
      <c r="E48" s="29"/>
      <c r="F48" s="475"/>
      <c r="G48" s="29"/>
    </row>
    <row r="49" spans="1:7" ht="21.75" hidden="1" customHeight="1" thickBot="1" x14ac:dyDescent="0.3">
      <c r="A49" s="711"/>
      <c r="B49" s="155"/>
      <c r="C49" s="148"/>
      <c r="D49" s="147" t="s">
        <v>242</v>
      </c>
      <c r="E49" s="124"/>
      <c r="F49" s="125"/>
      <c r="G49" s="124"/>
    </row>
    <row r="50" spans="1:7" ht="16.5" hidden="1" thickBot="1" x14ac:dyDescent="0.3">
      <c r="A50" s="713"/>
      <c r="B50" s="712"/>
      <c r="C50" s="5">
        <v>57039</v>
      </c>
      <c r="D50" s="151" t="s">
        <v>405</v>
      </c>
      <c r="E50" s="152" t="s">
        <v>634</v>
      </c>
      <c r="F50" s="153"/>
      <c r="G50" s="152"/>
    </row>
    <row r="51" spans="1:7" ht="16.5" hidden="1" thickBot="1" x14ac:dyDescent="0.3">
      <c r="A51" s="713"/>
      <c r="B51" s="712"/>
      <c r="C51" s="5">
        <v>57040</v>
      </c>
      <c r="D51" s="151" t="s">
        <v>406</v>
      </c>
      <c r="E51" s="152" t="s">
        <v>633</v>
      </c>
      <c r="F51" s="153"/>
      <c r="G51" s="152"/>
    </row>
    <row r="52" spans="1:7" ht="16.5" hidden="1" thickBot="1" x14ac:dyDescent="0.3">
      <c r="A52" s="739"/>
      <c r="B52" s="712"/>
      <c r="C52" s="5">
        <v>57214</v>
      </c>
      <c r="D52" s="151" t="s">
        <v>631</v>
      </c>
      <c r="E52" s="152" t="s">
        <v>632</v>
      </c>
      <c r="F52" s="153"/>
      <c r="G52" s="152"/>
    </row>
    <row r="53" spans="1:7" ht="16.5" thickBot="1" x14ac:dyDescent="0.3">
      <c r="A53" s="155"/>
      <c r="B53" s="155"/>
      <c r="C53" s="42"/>
      <c r="D53" s="28"/>
      <c r="E53" s="509"/>
      <c r="F53" s="50"/>
      <c r="G53" s="509"/>
    </row>
    <row r="54" spans="1:7" ht="16.5" thickBot="1" x14ac:dyDescent="0.3">
      <c r="A54" s="155"/>
      <c r="B54" s="155"/>
      <c r="C54" s="156"/>
      <c r="D54" s="762" t="s">
        <v>625</v>
      </c>
      <c r="E54" s="215"/>
      <c r="F54" s="51"/>
      <c r="G54" s="215"/>
    </row>
    <row r="55" spans="1:7" x14ac:dyDescent="0.25">
      <c r="A55" s="282"/>
      <c r="B55" s="656"/>
      <c r="C55" s="765">
        <v>77701</v>
      </c>
      <c r="D55" s="216" t="s">
        <v>661</v>
      </c>
      <c r="E55" s="103" t="s">
        <v>239</v>
      </c>
      <c r="F55" s="790">
        <v>7.5</v>
      </c>
      <c r="G55" s="65">
        <v>32</v>
      </c>
    </row>
    <row r="56" spans="1:7" ht="16.5" thickBot="1" x14ac:dyDescent="0.3">
      <c r="A56" s="213"/>
      <c r="B56" s="658"/>
      <c r="C56" s="780">
        <v>77703</v>
      </c>
      <c r="D56" s="133" t="s">
        <v>662</v>
      </c>
      <c r="E56" s="466" t="s">
        <v>241</v>
      </c>
      <c r="F56" s="781">
        <v>13</v>
      </c>
      <c r="G56" s="73">
        <v>20</v>
      </c>
    </row>
    <row r="57" spans="1:7" ht="16.5" thickBot="1" x14ac:dyDescent="0.3">
      <c r="C57" s="32"/>
      <c r="D57" s="33"/>
      <c r="E57" s="34"/>
      <c r="F57" s="34"/>
      <c r="G57" s="34"/>
    </row>
    <row r="58" spans="1:7" ht="16.5" thickBot="1" x14ac:dyDescent="0.3">
      <c r="D58" s="659" t="s">
        <v>408</v>
      </c>
    </row>
    <row r="59" spans="1:7" x14ac:dyDescent="0.25">
      <c r="A59" s="282"/>
      <c r="B59" s="656"/>
      <c r="C59" s="763">
        <v>70748</v>
      </c>
      <c r="D59" s="130" t="s">
        <v>409</v>
      </c>
      <c r="E59" s="63" t="s">
        <v>410</v>
      </c>
      <c r="F59" s="63"/>
      <c r="G59" s="272">
        <v>48</v>
      </c>
    </row>
    <row r="60" spans="1:7" x14ac:dyDescent="0.25">
      <c r="A60" s="212"/>
      <c r="B60" s="657"/>
      <c r="C60" s="769">
        <v>70749</v>
      </c>
      <c r="D60" s="116" t="s">
        <v>413</v>
      </c>
      <c r="E60" s="12" t="s">
        <v>414</v>
      </c>
      <c r="F60" s="12"/>
      <c r="G60" s="273">
        <v>48</v>
      </c>
    </row>
    <row r="61" spans="1:7" x14ac:dyDescent="0.25">
      <c r="A61" s="212"/>
      <c r="B61" s="657"/>
      <c r="C61" s="769">
        <v>70750</v>
      </c>
      <c r="D61" s="116" t="s">
        <v>411</v>
      </c>
      <c r="E61" s="12" t="s">
        <v>412</v>
      </c>
      <c r="F61" s="12"/>
      <c r="G61" s="273">
        <v>48</v>
      </c>
    </row>
    <row r="62" spans="1:7" x14ac:dyDescent="0.25">
      <c r="A62" s="212"/>
      <c r="B62" s="657"/>
      <c r="C62" s="769">
        <v>70751</v>
      </c>
      <c r="D62" s="116" t="s">
        <v>415</v>
      </c>
      <c r="E62" s="12" t="s">
        <v>416</v>
      </c>
      <c r="F62" s="12"/>
      <c r="G62" s="273">
        <v>48</v>
      </c>
    </row>
    <row r="63" spans="1:7" ht="16.5" thickBot="1" x14ac:dyDescent="0.3">
      <c r="A63" s="213"/>
      <c r="B63" s="658"/>
      <c r="C63" s="791">
        <v>70752</v>
      </c>
      <c r="D63" s="117" t="s">
        <v>711</v>
      </c>
      <c r="E63" s="71" t="s">
        <v>712</v>
      </c>
      <c r="F63" s="71"/>
      <c r="G63" s="271">
        <v>48</v>
      </c>
    </row>
    <row r="64" spans="1:7" ht="16.5" thickBot="1" x14ac:dyDescent="0.3">
      <c r="C64" s="32"/>
      <c r="D64" s="33"/>
      <c r="E64" s="34"/>
      <c r="F64" s="34"/>
      <c r="G64" s="34"/>
    </row>
    <row r="65" spans="1:7" ht="16.5" thickBot="1" x14ac:dyDescent="0.3">
      <c r="D65" s="762" t="s">
        <v>635</v>
      </c>
    </row>
    <row r="66" spans="1:7" x14ac:dyDescent="0.25">
      <c r="A66" s="282"/>
      <c r="B66" s="622"/>
      <c r="C66" s="763">
        <v>70701</v>
      </c>
      <c r="D66" s="130" t="s">
        <v>637</v>
      </c>
      <c r="E66" s="63" t="s">
        <v>636</v>
      </c>
      <c r="F66" s="63">
        <v>80</v>
      </c>
      <c r="G66" s="272">
        <v>40</v>
      </c>
    </row>
    <row r="67" spans="1:7" ht="16.5" thickBot="1" x14ac:dyDescent="0.3">
      <c r="A67" s="213"/>
      <c r="B67" s="625"/>
      <c r="C67" s="764">
        <v>70702</v>
      </c>
      <c r="D67" s="70" t="s">
        <v>639</v>
      </c>
      <c r="E67" s="77" t="s">
        <v>636</v>
      </c>
      <c r="F67" s="345">
        <v>80</v>
      </c>
      <c r="G67" s="106">
        <v>40</v>
      </c>
    </row>
    <row r="68" spans="1:7" x14ac:dyDescent="0.25">
      <c r="A68" s="146">
        <f>SUM(A6:A67)</f>
        <v>0</v>
      </c>
      <c r="B68" s="146">
        <f>SUM(B6:B67)</f>
        <v>0</v>
      </c>
    </row>
  </sheetData>
  <sheetProtection selectLockedCells="1" selectUnlockedCells="1"/>
  <mergeCells count="1">
    <mergeCell ref="A2:B2"/>
  </mergeCells>
  <printOptions horizontalCentered="1"/>
  <pageMargins left="0" right="0" top="0.6" bottom="0.25" header="0.2" footer="0.3"/>
  <pageSetup scale="80" fitToHeight="0" orientation="portrait" r:id="rId1"/>
  <headerFooter>
    <oddHeader xml:space="preserve">&amp;L&amp;"-,Bold"Order Date: 
&amp;C&amp;"-,Bold"&amp;14FAIRBANKS DISTRIBUTORS - &amp;A
Cust ID C716261&amp;R&amp;"-,Bold"Delivery Date: xx/xx/2018
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00B0F0"/>
  </sheetPr>
  <dimension ref="A1:G63"/>
  <sheetViews>
    <sheetView view="pageLayout" zoomScaleNormal="100" zoomScaleSheetLayoutView="80" workbookViewId="0">
      <selection activeCell="A42" sqref="A42"/>
    </sheetView>
  </sheetViews>
  <sheetFormatPr defaultColWidth="8.85546875" defaultRowHeight="15" x14ac:dyDescent="0.25"/>
  <cols>
    <col min="1" max="1" width="8.85546875" style="203"/>
    <col min="2" max="2" width="8.85546875" style="1"/>
    <col min="3" max="3" width="10.42578125" style="3" bestFit="1" customWidth="1"/>
    <col min="4" max="4" width="49.42578125" style="1" bestFit="1" customWidth="1"/>
    <col min="5" max="5" width="16.7109375" style="1" bestFit="1" customWidth="1"/>
    <col min="6" max="7" width="8.85546875" style="44"/>
    <col min="8" max="16384" width="8.85546875" style="1"/>
  </cols>
  <sheetData>
    <row r="1" spans="1:7" ht="15.75" x14ac:dyDescent="0.25">
      <c r="A1" s="303" t="s">
        <v>383</v>
      </c>
      <c r="B1" s="59" t="s">
        <v>384</v>
      </c>
      <c r="C1" s="18" t="s">
        <v>255</v>
      </c>
      <c r="D1" s="4"/>
      <c r="E1" s="4"/>
      <c r="F1" s="45"/>
      <c r="G1" s="45"/>
    </row>
    <row r="2" spans="1:7" ht="15.75" x14ac:dyDescent="0.25">
      <c r="A2" s="851" t="s">
        <v>364</v>
      </c>
      <c r="B2" s="852"/>
      <c r="C2" s="19" t="s">
        <v>0</v>
      </c>
      <c r="D2" s="7" t="s">
        <v>1</v>
      </c>
      <c r="E2" s="6" t="s">
        <v>2</v>
      </c>
      <c r="F2" s="46" t="s">
        <v>293</v>
      </c>
      <c r="G2" s="46" t="s">
        <v>294</v>
      </c>
    </row>
    <row r="3" spans="1:7" ht="16.5" thickBot="1" x14ac:dyDescent="0.3">
      <c r="C3" s="25"/>
      <c r="D3" s="9"/>
      <c r="E3" s="8"/>
      <c r="F3" s="47"/>
      <c r="G3" s="47"/>
    </row>
    <row r="4" spans="1:7" ht="16.5" thickBot="1" x14ac:dyDescent="0.3">
      <c r="C4" s="20" t="s">
        <v>3</v>
      </c>
      <c r="D4" s="21" t="s">
        <v>4</v>
      </c>
      <c r="E4" s="5"/>
      <c r="F4" s="48"/>
      <c r="G4" s="48"/>
    </row>
    <row r="5" spans="1:7" ht="15.75" x14ac:dyDescent="0.25">
      <c r="A5" s="505"/>
      <c r="B5" s="315"/>
      <c r="C5" s="61">
        <v>70001</v>
      </c>
      <c r="D5" s="62" t="s">
        <v>5</v>
      </c>
      <c r="E5" s="63" t="s">
        <v>6</v>
      </c>
      <c r="F5" s="64">
        <v>16</v>
      </c>
      <c r="G5" s="65">
        <v>10</v>
      </c>
    </row>
    <row r="6" spans="1:7" ht="15.75" x14ac:dyDescent="0.25">
      <c r="A6" s="508"/>
      <c r="B6" s="357"/>
      <c r="C6" s="14">
        <v>70003</v>
      </c>
      <c r="D6" s="22" t="s">
        <v>14</v>
      </c>
      <c r="E6" s="12" t="s">
        <v>296</v>
      </c>
      <c r="F6" s="49">
        <v>16</v>
      </c>
      <c r="G6" s="67">
        <v>10</v>
      </c>
    </row>
    <row r="7" spans="1:7" ht="15.75" x14ac:dyDescent="0.25">
      <c r="A7" s="628"/>
      <c r="B7" s="357"/>
      <c r="C7" s="14">
        <v>70004</v>
      </c>
      <c r="D7" s="22" t="s">
        <v>12</v>
      </c>
      <c r="E7" s="12" t="s">
        <v>13</v>
      </c>
      <c r="F7" s="49">
        <v>16</v>
      </c>
      <c r="G7" s="67">
        <v>10</v>
      </c>
    </row>
    <row r="8" spans="1:7" ht="15.75" x14ac:dyDescent="0.25">
      <c r="A8" s="508"/>
      <c r="B8" s="357"/>
      <c r="C8" s="14">
        <v>70005</v>
      </c>
      <c r="D8" s="22" t="s">
        <v>10</v>
      </c>
      <c r="E8" s="12" t="s">
        <v>11</v>
      </c>
      <c r="F8" s="49">
        <v>16</v>
      </c>
      <c r="G8" s="67">
        <v>10</v>
      </c>
    </row>
    <row r="9" spans="1:7" ht="15.75" x14ac:dyDescent="0.25">
      <c r="A9" s="508"/>
      <c r="B9" s="357"/>
      <c r="C9" s="14">
        <v>70008</v>
      </c>
      <c r="D9" s="22" t="s">
        <v>17</v>
      </c>
      <c r="E9" s="12" t="s">
        <v>18</v>
      </c>
      <c r="F9" s="49">
        <v>14</v>
      </c>
      <c r="G9" s="67">
        <v>7</v>
      </c>
    </row>
    <row r="10" spans="1:7" ht="15.75" x14ac:dyDescent="0.25">
      <c r="A10" s="628"/>
      <c r="B10" s="357"/>
      <c r="C10" s="13">
        <v>70016</v>
      </c>
      <c r="D10" s="22" t="s">
        <v>518</v>
      </c>
      <c r="E10" s="12" t="s">
        <v>515</v>
      </c>
      <c r="F10" s="49">
        <v>16</v>
      </c>
      <c r="G10" s="67">
        <v>10</v>
      </c>
    </row>
    <row r="11" spans="1:7" ht="15.75" x14ac:dyDescent="0.25">
      <c r="A11" s="508"/>
      <c r="B11" s="357"/>
      <c r="C11" s="13">
        <v>70017</v>
      </c>
      <c r="D11" s="22" t="s">
        <v>794</v>
      </c>
      <c r="E11" s="12" t="s">
        <v>16</v>
      </c>
      <c r="F11" s="49">
        <v>16</v>
      </c>
      <c r="G11" s="67">
        <v>10</v>
      </c>
    </row>
    <row r="12" spans="1:7" ht="15.75" x14ac:dyDescent="0.25">
      <c r="A12" s="508"/>
      <c r="B12" s="357"/>
      <c r="C12" s="13">
        <v>89609</v>
      </c>
      <c r="D12" s="22" t="s">
        <v>270</v>
      </c>
      <c r="E12" s="12" t="s">
        <v>282</v>
      </c>
      <c r="F12" s="49">
        <v>16</v>
      </c>
      <c r="G12" s="67">
        <v>10</v>
      </c>
    </row>
    <row r="13" spans="1:7" ht="16.5" thickBot="1" x14ac:dyDescent="0.3">
      <c r="A13" s="507"/>
      <c r="B13" s="144"/>
      <c r="C13" s="74">
        <v>89611</v>
      </c>
      <c r="D13" s="70" t="s">
        <v>269</v>
      </c>
      <c r="E13" s="71" t="s">
        <v>283</v>
      </c>
      <c r="F13" s="72">
        <v>16</v>
      </c>
      <c r="G13" s="73">
        <v>10</v>
      </c>
    </row>
    <row r="14" spans="1:7" ht="16.5" hidden="1" thickBot="1" x14ac:dyDescent="0.3">
      <c r="C14" s="27"/>
      <c r="D14" s="28"/>
      <c r="E14" s="29"/>
      <c r="F14" s="50"/>
      <c r="G14" s="50"/>
    </row>
    <row r="15" spans="1:7" ht="16.5" hidden="1" thickBot="1" x14ac:dyDescent="0.3">
      <c r="C15" s="18"/>
      <c r="D15" s="21" t="s">
        <v>27</v>
      </c>
      <c r="E15" s="10"/>
      <c r="F15" s="51"/>
      <c r="G15" s="51"/>
    </row>
    <row r="16" spans="1:7" ht="15.75" hidden="1" x14ac:dyDescent="0.25">
      <c r="A16" s="360"/>
      <c r="B16" s="60"/>
      <c r="C16" s="61">
        <v>70100</v>
      </c>
      <c r="D16" s="62" t="s">
        <v>28</v>
      </c>
      <c r="E16" s="63" t="s">
        <v>29</v>
      </c>
      <c r="F16" s="64">
        <v>18</v>
      </c>
      <c r="G16" s="65">
        <v>11</v>
      </c>
    </row>
    <row r="17" spans="1:7" ht="15.75" hidden="1" x14ac:dyDescent="0.25">
      <c r="A17" s="304"/>
      <c r="B17" s="66"/>
      <c r="C17" s="14">
        <v>70102</v>
      </c>
      <c r="D17" s="22" t="s">
        <v>30</v>
      </c>
      <c r="E17" s="12" t="s">
        <v>31</v>
      </c>
      <c r="F17" s="49">
        <v>18</v>
      </c>
      <c r="G17" s="67">
        <v>11</v>
      </c>
    </row>
    <row r="18" spans="1:7" ht="15.75" hidden="1" x14ac:dyDescent="0.25">
      <c r="A18" s="304"/>
      <c r="B18" s="66"/>
      <c r="C18" s="14">
        <v>70104</v>
      </c>
      <c r="D18" s="22" t="s">
        <v>34</v>
      </c>
      <c r="E18" s="12" t="s">
        <v>35</v>
      </c>
      <c r="F18" s="49">
        <v>18</v>
      </c>
      <c r="G18" s="67">
        <v>11</v>
      </c>
    </row>
    <row r="19" spans="1:7" ht="15.75" hidden="1" x14ac:dyDescent="0.25">
      <c r="A19" s="304"/>
      <c r="B19" s="66"/>
      <c r="C19" s="14">
        <v>70106</v>
      </c>
      <c r="D19" s="22" t="s">
        <v>36</v>
      </c>
      <c r="E19" s="12" t="s">
        <v>703</v>
      </c>
      <c r="F19" s="49">
        <v>18</v>
      </c>
      <c r="G19" s="67">
        <v>11</v>
      </c>
    </row>
    <row r="20" spans="1:7" ht="15.75" hidden="1" x14ac:dyDescent="0.25">
      <c r="A20" s="359"/>
      <c r="B20" s="66"/>
      <c r="C20" s="14">
        <v>70108</v>
      </c>
      <c r="D20" s="22" t="s">
        <v>40</v>
      </c>
      <c r="E20" s="17" t="s">
        <v>702</v>
      </c>
      <c r="F20" s="52">
        <v>18</v>
      </c>
      <c r="G20" s="67">
        <v>11</v>
      </c>
    </row>
    <row r="21" spans="1:7" ht="16.5" hidden="1" thickBot="1" x14ac:dyDescent="0.3">
      <c r="A21" s="361"/>
      <c r="B21" s="68"/>
      <c r="C21" s="74">
        <v>70114</v>
      </c>
      <c r="D21" s="70" t="s">
        <v>42</v>
      </c>
      <c r="E21" s="77" t="s">
        <v>698</v>
      </c>
      <c r="F21" s="75">
        <v>18</v>
      </c>
      <c r="G21" s="73">
        <v>11</v>
      </c>
    </row>
    <row r="22" spans="1:7" ht="16.5" thickBot="1" x14ac:dyDescent="0.3">
      <c r="C22" s="30"/>
      <c r="D22" s="26"/>
      <c r="E22" s="26"/>
      <c r="F22" s="53"/>
      <c r="G22" s="53"/>
    </row>
    <row r="23" spans="1:7" ht="16.5" thickBot="1" x14ac:dyDescent="0.3">
      <c r="C23" s="18"/>
      <c r="D23" s="21" t="s">
        <v>271</v>
      </c>
      <c r="E23" s="10"/>
      <c r="F23" s="51"/>
      <c r="G23" s="51"/>
    </row>
    <row r="24" spans="1:7" ht="15.75" x14ac:dyDescent="0.25">
      <c r="A24" s="505"/>
      <c r="B24" s="315"/>
      <c r="C24" s="61">
        <v>89599</v>
      </c>
      <c r="D24" s="62" t="s">
        <v>289</v>
      </c>
      <c r="E24" s="63" t="s">
        <v>286</v>
      </c>
      <c r="F24" s="64">
        <v>18</v>
      </c>
      <c r="G24" s="65">
        <v>10</v>
      </c>
    </row>
    <row r="25" spans="1:7" ht="15.75" x14ac:dyDescent="0.25">
      <c r="A25" s="508"/>
      <c r="B25" s="629"/>
      <c r="C25" s="78">
        <v>89600</v>
      </c>
      <c r="D25" s="79" t="s">
        <v>287</v>
      </c>
      <c r="E25" s="140" t="s">
        <v>284</v>
      </c>
      <c r="F25" s="80">
        <v>18</v>
      </c>
      <c r="G25" s="141">
        <v>10</v>
      </c>
    </row>
    <row r="26" spans="1:7" ht="15.75" x14ac:dyDescent="0.25">
      <c r="A26" s="508"/>
      <c r="B26" s="357"/>
      <c r="C26" s="14">
        <v>89602</v>
      </c>
      <c r="D26" s="22" t="s">
        <v>288</v>
      </c>
      <c r="E26" s="12" t="s">
        <v>285</v>
      </c>
      <c r="F26" s="49">
        <v>18</v>
      </c>
      <c r="G26" s="67">
        <v>10</v>
      </c>
    </row>
    <row r="27" spans="1:7" ht="15.75" x14ac:dyDescent="0.25">
      <c r="A27" s="508"/>
      <c r="B27" s="357"/>
      <c r="C27" s="14">
        <v>89605</v>
      </c>
      <c r="D27" s="22" t="s">
        <v>437</v>
      </c>
      <c r="E27" s="12" t="s">
        <v>463</v>
      </c>
      <c r="F27" s="49">
        <v>18</v>
      </c>
      <c r="G27" s="67">
        <v>10</v>
      </c>
    </row>
    <row r="28" spans="1:7" ht="16.5" thickBot="1" x14ac:dyDescent="0.3">
      <c r="A28" s="507"/>
      <c r="B28" s="144"/>
      <c r="C28" s="69">
        <v>89608</v>
      </c>
      <c r="D28" s="70" t="s">
        <v>436</v>
      </c>
      <c r="E28" s="71" t="s">
        <v>434</v>
      </c>
      <c r="F28" s="72">
        <v>18</v>
      </c>
      <c r="G28" s="73">
        <v>10</v>
      </c>
    </row>
    <row r="29" spans="1:7" ht="16.5" hidden="1" thickBot="1" x14ac:dyDescent="0.3">
      <c r="C29" s="30"/>
      <c r="D29" s="26"/>
      <c r="E29" s="26"/>
      <c r="F29" s="53"/>
      <c r="G29" s="53"/>
    </row>
    <row r="30" spans="1:7" ht="16.5" hidden="1" thickBot="1" x14ac:dyDescent="0.3">
      <c r="C30" s="11"/>
      <c r="D30" s="21" t="s">
        <v>87</v>
      </c>
      <c r="E30" s="10"/>
      <c r="F30" s="51"/>
      <c r="G30" s="51"/>
    </row>
    <row r="31" spans="1:7" ht="16.5" hidden="1" thickBot="1" x14ac:dyDescent="0.3">
      <c r="A31" s="477"/>
      <c r="B31" s="478"/>
      <c r="C31" s="166">
        <v>70129</v>
      </c>
      <c r="D31" s="89" t="s">
        <v>88</v>
      </c>
      <c r="E31" s="90" t="s">
        <v>89</v>
      </c>
      <c r="F31" s="91">
        <v>18</v>
      </c>
      <c r="G31" s="92">
        <v>12</v>
      </c>
    </row>
    <row r="32" spans="1:7" ht="16.5" thickBot="1" x14ac:dyDescent="0.3">
      <c r="C32" s="25"/>
      <c r="D32" s="28"/>
      <c r="E32" s="26"/>
      <c r="F32" s="53"/>
      <c r="G32" s="53"/>
    </row>
    <row r="33" spans="1:7" ht="16.5" thickBot="1" x14ac:dyDescent="0.3">
      <c r="C33" s="11"/>
      <c r="D33" s="21" t="s">
        <v>115</v>
      </c>
      <c r="E33" s="10"/>
      <c r="F33" s="51"/>
      <c r="G33" s="51"/>
    </row>
    <row r="34" spans="1:7" ht="15.75" x14ac:dyDescent="0.25">
      <c r="A34" s="702"/>
      <c r="B34" s="315"/>
      <c r="C34" s="61">
        <v>70401</v>
      </c>
      <c r="D34" s="62" t="s">
        <v>116</v>
      </c>
      <c r="E34" s="63" t="s">
        <v>117</v>
      </c>
      <c r="F34" s="64">
        <v>18</v>
      </c>
      <c r="G34" s="65">
        <v>9</v>
      </c>
    </row>
    <row r="35" spans="1:7" ht="15.75" x14ac:dyDescent="0.25">
      <c r="A35" s="701"/>
      <c r="B35" s="357"/>
      <c r="C35" s="14">
        <v>70402</v>
      </c>
      <c r="D35" s="22" t="s">
        <v>118</v>
      </c>
      <c r="E35" s="12" t="s">
        <v>119</v>
      </c>
      <c r="F35" s="49">
        <v>18</v>
      </c>
      <c r="G35" s="67">
        <v>12</v>
      </c>
    </row>
    <row r="36" spans="1:7" ht="15.75" x14ac:dyDescent="0.25">
      <c r="A36" s="508"/>
      <c r="B36" s="357"/>
      <c r="C36" s="14">
        <v>89613</v>
      </c>
      <c r="D36" s="22" t="s">
        <v>272</v>
      </c>
      <c r="E36" s="12" t="s">
        <v>290</v>
      </c>
      <c r="F36" s="49">
        <v>18</v>
      </c>
      <c r="G36" s="67">
        <v>12</v>
      </c>
    </row>
    <row r="37" spans="1:7" ht="16.5" thickBot="1" x14ac:dyDescent="0.3">
      <c r="A37" s="507"/>
      <c r="B37" s="144"/>
      <c r="C37" s="69">
        <v>89615</v>
      </c>
      <c r="D37" s="70" t="s">
        <v>273</v>
      </c>
      <c r="E37" s="71" t="s">
        <v>291</v>
      </c>
      <c r="F37" s="72">
        <v>18</v>
      </c>
      <c r="G37" s="73">
        <v>9</v>
      </c>
    </row>
    <row r="38" spans="1:7" ht="16.5" thickBot="1" x14ac:dyDescent="0.3">
      <c r="C38" s="35"/>
      <c r="D38" s="36"/>
      <c r="E38" s="37"/>
      <c r="F38" s="54"/>
      <c r="G38" s="54"/>
    </row>
    <row r="39" spans="1:7" ht="16.5" thickBot="1" x14ac:dyDescent="0.3">
      <c r="C39" s="11"/>
      <c r="D39" s="21" t="s">
        <v>664</v>
      </c>
      <c r="E39" s="10"/>
      <c r="F39" s="51"/>
      <c r="G39" s="51"/>
    </row>
    <row r="40" spans="1:7" ht="15.75" x14ac:dyDescent="0.25">
      <c r="A40" s="505"/>
      <c r="B40" s="315"/>
      <c r="C40" s="61">
        <v>70411</v>
      </c>
      <c r="D40" s="62" t="s">
        <v>665</v>
      </c>
      <c r="E40" s="84" t="s">
        <v>131</v>
      </c>
      <c r="F40" s="82">
        <v>12</v>
      </c>
      <c r="G40" s="93">
        <v>6</v>
      </c>
    </row>
    <row r="41" spans="1:7" ht="15.75" x14ac:dyDescent="0.25">
      <c r="A41" s="508"/>
      <c r="B41" s="357"/>
      <c r="C41" s="14">
        <v>70412</v>
      </c>
      <c r="D41" s="22" t="s">
        <v>132</v>
      </c>
      <c r="E41" s="17" t="s">
        <v>133</v>
      </c>
      <c r="F41" s="52">
        <v>12</v>
      </c>
      <c r="G41" s="94">
        <v>6</v>
      </c>
    </row>
    <row r="42" spans="1:7" ht="16.5" thickBot="1" x14ac:dyDescent="0.3">
      <c r="A42" s="630"/>
      <c r="B42" s="144"/>
      <c r="C42" s="74">
        <v>70413</v>
      </c>
      <c r="D42" s="70" t="s">
        <v>134</v>
      </c>
      <c r="E42" s="77" t="s">
        <v>135</v>
      </c>
      <c r="F42" s="75">
        <v>12</v>
      </c>
      <c r="G42" s="95">
        <v>6</v>
      </c>
    </row>
    <row r="43" spans="1:7" ht="15.75" thickBot="1" x14ac:dyDescent="0.3">
      <c r="C43" s="26"/>
      <c r="D43" s="26"/>
      <c r="E43" s="26"/>
      <c r="F43" s="55"/>
      <c r="G43" s="55"/>
    </row>
    <row r="44" spans="1:7" ht="16.5" thickBot="1" x14ac:dyDescent="0.3">
      <c r="A44" s="426"/>
      <c r="B44" s="294"/>
      <c r="C44" s="438"/>
      <c r="D44" s="138" t="s">
        <v>145</v>
      </c>
      <c r="E44" s="429"/>
      <c r="F44" s="430"/>
      <c r="G44" s="430"/>
    </row>
    <row r="45" spans="1:7" ht="15.75" x14ac:dyDescent="0.25">
      <c r="A45" s="702"/>
      <c r="B45" s="629"/>
      <c r="C45" s="78">
        <v>70404</v>
      </c>
      <c r="D45" s="79" t="s">
        <v>155</v>
      </c>
      <c r="E45" s="97" t="s">
        <v>156</v>
      </c>
      <c r="F45" s="481">
        <v>12</v>
      </c>
      <c r="G45" s="482">
        <v>8</v>
      </c>
    </row>
    <row r="46" spans="1:7" ht="15.75" x14ac:dyDescent="0.25">
      <c r="A46" s="701"/>
      <c r="B46" s="357"/>
      <c r="C46" s="14">
        <v>70423</v>
      </c>
      <c r="D46" s="22" t="s">
        <v>147</v>
      </c>
      <c r="E46" s="15" t="s">
        <v>148</v>
      </c>
      <c r="F46" s="56">
        <v>6</v>
      </c>
      <c r="G46" s="99">
        <v>5</v>
      </c>
    </row>
    <row r="47" spans="1:7" ht="16.5" thickBot="1" x14ac:dyDescent="0.3">
      <c r="A47" s="630"/>
      <c r="B47" s="144"/>
      <c r="C47" s="69">
        <v>70424</v>
      </c>
      <c r="D47" s="70" t="s">
        <v>149</v>
      </c>
      <c r="E47" s="100" t="s">
        <v>148</v>
      </c>
      <c r="F47" s="101">
        <v>6</v>
      </c>
      <c r="G47" s="102">
        <v>5</v>
      </c>
    </row>
    <row r="48" spans="1:7" ht="15.75" x14ac:dyDescent="0.25">
      <c r="A48" s="274"/>
      <c r="B48" s="109"/>
      <c r="C48" s="305"/>
      <c r="D48" s="135"/>
      <c r="E48" s="136"/>
      <c r="F48" s="137"/>
      <c r="G48" s="137"/>
    </row>
    <row r="49" spans="1:7" ht="16.5" thickBot="1" x14ac:dyDescent="0.3">
      <c r="C49" s="11"/>
      <c r="D49" s="24" t="s">
        <v>237</v>
      </c>
      <c r="E49" s="10"/>
      <c r="F49" s="51"/>
      <c r="G49" s="51"/>
    </row>
    <row r="50" spans="1:7" ht="15.75" x14ac:dyDescent="0.25">
      <c r="A50" s="702"/>
      <c r="B50" s="315"/>
      <c r="C50" s="61">
        <v>77701</v>
      </c>
      <c r="D50" s="62" t="s">
        <v>238</v>
      </c>
      <c r="E50" s="63" t="s">
        <v>239</v>
      </c>
      <c r="F50" s="64">
        <v>32</v>
      </c>
      <c r="G50" s="65">
        <v>32</v>
      </c>
    </row>
    <row r="51" spans="1:7" s="168" customFormat="1" ht="16.5" thickBot="1" x14ac:dyDescent="0.3">
      <c r="A51" s="703"/>
      <c r="B51" s="619"/>
      <c r="C51" s="292">
        <v>77703</v>
      </c>
      <c r="D51" s="620" t="s">
        <v>626</v>
      </c>
      <c r="E51" s="259" t="s">
        <v>241</v>
      </c>
      <c r="F51" s="621">
        <v>20</v>
      </c>
      <c r="G51" s="258">
        <v>20</v>
      </c>
    </row>
    <row r="52" spans="1:7" x14ac:dyDescent="0.25">
      <c r="A52" s="203">
        <f>SUBTOTAL(109,A5:A51)</f>
        <v>0</v>
      </c>
      <c r="B52" s="203">
        <f>SUBTOTAL(109,B5:B51)</f>
        <v>0</v>
      </c>
      <c r="C52" s="180"/>
      <c r="D52" s="109"/>
      <c r="E52" s="109"/>
      <c r="F52" s="181"/>
      <c r="G52" s="181"/>
    </row>
    <row r="53" spans="1:7" x14ac:dyDescent="0.25">
      <c r="C53" s="180"/>
      <c r="D53" s="109"/>
      <c r="E53" s="109"/>
      <c r="F53" s="181"/>
      <c r="G53" s="181"/>
    </row>
    <row r="54" spans="1:7" x14ac:dyDescent="0.25">
      <c r="C54" s="180"/>
      <c r="D54" s="109"/>
      <c r="E54" s="109"/>
      <c r="F54" s="181"/>
      <c r="G54" s="181"/>
    </row>
    <row r="55" spans="1:7" x14ac:dyDescent="0.25">
      <c r="C55" s="180"/>
      <c r="D55" s="109"/>
      <c r="E55" s="109"/>
      <c r="F55" s="181"/>
      <c r="G55" s="181"/>
    </row>
    <row r="56" spans="1:7" x14ac:dyDescent="0.25">
      <c r="C56" s="180"/>
      <c r="D56" s="109"/>
      <c r="E56" s="109"/>
      <c r="F56" s="181"/>
      <c r="G56" s="181"/>
    </row>
    <row r="57" spans="1:7" x14ac:dyDescent="0.25">
      <c r="C57" s="180"/>
      <c r="D57" s="109"/>
      <c r="E57" s="109"/>
      <c r="F57" s="181"/>
      <c r="G57" s="181"/>
    </row>
    <row r="58" spans="1:7" x14ac:dyDescent="0.25">
      <c r="C58" s="180"/>
      <c r="D58" s="109"/>
      <c r="E58" s="109"/>
      <c r="F58" s="181"/>
      <c r="G58" s="181"/>
    </row>
    <row r="59" spans="1:7" x14ac:dyDescent="0.25">
      <c r="C59" s="180"/>
      <c r="D59" s="109"/>
      <c r="E59" s="109"/>
      <c r="F59" s="181"/>
      <c r="G59" s="181"/>
    </row>
    <row r="60" spans="1:7" x14ac:dyDescent="0.25">
      <c r="C60" s="180"/>
      <c r="D60" s="109"/>
      <c r="E60" s="109"/>
      <c r="F60" s="181"/>
      <c r="G60" s="181"/>
    </row>
    <row r="61" spans="1:7" x14ac:dyDescent="0.25">
      <c r="C61" s="180"/>
      <c r="D61" s="109"/>
      <c r="E61" s="109"/>
      <c r="F61" s="181"/>
      <c r="G61" s="181"/>
    </row>
    <row r="62" spans="1:7" x14ac:dyDescent="0.25">
      <c r="C62" s="180"/>
      <c r="D62" s="109"/>
      <c r="E62" s="109"/>
      <c r="F62" s="181"/>
      <c r="G62" s="181"/>
    </row>
    <row r="63" spans="1:7" x14ac:dyDescent="0.25">
      <c r="C63" s="180"/>
      <c r="D63" s="109"/>
      <c r="E63" s="109"/>
      <c r="F63" s="181"/>
      <c r="G63" s="181"/>
    </row>
  </sheetData>
  <mergeCells count="1">
    <mergeCell ref="A2:B2"/>
  </mergeCells>
  <printOptions horizontalCentered="1"/>
  <pageMargins left="0" right="0" top="0.6" bottom="0.25" header="0.2" footer="0.3"/>
  <pageSetup scale="80" orientation="portrait" r:id="rId1"/>
  <headerFooter>
    <oddHeader xml:space="preserve">&amp;LORDER DATE:
&amp;C&amp;"-,Bold"&amp;14FAIRBANKS DISTRIBUTORS - &amp;A
Cust ID C716261&amp;R&amp;"-,Bold"Delivery Date: xx/xx/2018
</oddHeader>
  </headerFooter>
  <colBreaks count="1" manualBreakCount="1">
    <brk id="7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00B0F0"/>
  </sheetPr>
  <dimension ref="A1:J48"/>
  <sheetViews>
    <sheetView view="pageLayout" zoomScaleNormal="100" workbookViewId="0">
      <selection activeCell="D38" sqref="D38"/>
    </sheetView>
  </sheetViews>
  <sheetFormatPr defaultColWidth="8.85546875" defaultRowHeight="15" x14ac:dyDescent="0.25"/>
  <cols>
    <col min="1" max="1" width="8.85546875" style="203"/>
    <col min="2" max="4" width="8.85546875" style="1"/>
    <col min="5" max="5" width="10.42578125" style="3" bestFit="1" customWidth="1"/>
    <col min="6" max="6" width="49.42578125" style="1" bestFit="1" customWidth="1"/>
    <col min="7" max="7" width="16.7109375" style="1" bestFit="1" customWidth="1"/>
    <col min="8" max="9" width="8.85546875" style="44"/>
    <col min="10" max="16384" width="8.85546875" style="1"/>
  </cols>
  <sheetData>
    <row r="1" spans="1:9" ht="15.75" x14ac:dyDescent="0.25">
      <c r="A1" s="303" t="s">
        <v>383</v>
      </c>
      <c r="B1" s="308" t="s">
        <v>384</v>
      </c>
      <c r="C1" s="308" t="s">
        <v>474</v>
      </c>
      <c r="D1" s="342" t="s">
        <v>505</v>
      </c>
      <c r="E1" s="18" t="s">
        <v>255</v>
      </c>
      <c r="F1" s="4"/>
      <c r="G1" s="4"/>
      <c r="H1" s="45"/>
      <c r="I1" s="45"/>
    </row>
    <row r="2" spans="1:9" ht="15.75" x14ac:dyDescent="0.25">
      <c r="A2" s="851" t="s">
        <v>364</v>
      </c>
      <c r="B2" s="852"/>
      <c r="C2" s="852"/>
      <c r="D2" s="343"/>
      <c r="E2" s="19" t="s">
        <v>0</v>
      </c>
      <c r="F2" s="7" t="s">
        <v>1</v>
      </c>
      <c r="G2" s="309" t="s">
        <v>2</v>
      </c>
      <c r="H2" s="46" t="s">
        <v>293</v>
      </c>
      <c r="I2" s="46" t="s">
        <v>294</v>
      </c>
    </row>
    <row r="3" spans="1:9" ht="16.5" thickBot="1" x14ac:dyDescent="0.3">
      <c r="E3" s="25"/>
      <c r="F3" s="9"/>
      <c r="G3" s="8"/>
      <c r="H3" s="47"/>
      <c r="I3" s="47"/>
    </row>
    <row r="4" spans="1:9" ht="16.5" thickBot="1" x14ac:dyDescent="0.3">
      <c r="E4" s="20" t="s">
        <v>3</v>
      </c>
      <c r="F4" s="21" t="s">
        <v>4</v>
      </c>
      <c r="G4" s="5"/>
      <c r="H4" s="48"/>
      <c r="I4" s="48"/>
    </row>
    <row r="5" spans="1:9" ht="15.75" x14ac:dyDescent="0.25">
      <c r="A5" s="319"/>
      <c r="B5" s="178"/>
      <c r="C5" s="178"/>
      <c r="D5" s="178"/>
      <c r="E5" s="14">
        <v>70008</v>
      </c>
      <c r="F5" s="132" t="s">
        <v>17</v>
      </c>
      <c r="G5" s="17" t="s">
        <v>18</v>
      </c>
      <c r="H5" s="49">
        <v>14</v>
      </c>
      <c r="I5" s="67">
        <v>7</v>
      </c>
    </row>
    <row r="6" spans="1:9" ht="15.75" x14ac:dyDescent="0.25">
      <c r="A6" s="320"/>
      <c r="B6" s="2"/>
      <c r="C6" s="2"/>
      <c r="D6" s="2"/>
      <c r="E6" s="13">
        <v>78569</v>
      </c>
      <c r="F6" s="132" t="s">
        <v>256</v>
      </c>
      <c r="G6" s="17" t="s">
        <v>605</v>
      </c>
      <c r="H6" s="49">
        <v>16</v>
      </c>
      <c r="I6" s="67">
        <v>10</v>
      </c>
    </row>
    <row r="7" spans="1:9" ht="16.5" thickBot="1" x14ac:dyDescent="0.3">
      <c r="A7" s="321"/>
      <c r="B7" s="179"/>
      <c r="C7" s="179"/>
      <c r="D7" s="179"/>
      <c r="E7" s="13">
        <v>78570</v>
      </c>
      <c r="F7" s="119" t="s">
        <v>258</v>
      </c>
      <c r="G7" s="17" t="s">
        <v>606</v>
      </c>
      <c r="H7" s="49">
        <v>16</v>
      </c>
      <c r="I7" s="67">
        <v>10</v>
      </c>
    </row>
    <row r="8" spans="1:9" ht="16.5" thickBot="1" x14ac:dyDescent="0.3">
      <c r="E8" s="30"/>
      <c r="F8" s="26"/>
      <c r="G8" s="26"/>
      <c r="H8" s="53"/>
      <c r="I8" s="53"/>
    </row>
    <row r="9" spans="1:9" ht="16.5" thickBot="1" x14ac:dyDescent="0.3">
      <c r="E9" s="18"/>
      <c r="F9" s="21" t="s">
        <v>271</v>
      </c>
      <c r="G9" s="10"/>
      <c r="H9" s="51"/>
      <c r="I9" s="51"/>
    </row>
    <row r="10" spans="1:9" ht="15.75" x14ac:dyDescent="0.25">
      <c r="A10" s="319"/>
      <c r="B10" s="178"/>
      <c r="C10" s="178"/>
      <c r="D10" s="178"/>
      <c r="E10" s="312">
        <v>89598</v>
      </c>
      <c r="F10" s="132" t="s">
        <v>464</v>
      </c>
      <c r="G10" s="17" t="s">
        <v>439</v>
      </c>
      <c r="H10" s="310">
        <v>18</v>
      </c>
      <c r="I10" s="67">
        <v>11</v>
      </c>
    </row>
    <row r="11" spans="1:9" ht="15.75" x14ac:dyDescent="0.25">
      <c r="A11" s="320"/>
      <c r="B11" s="2"/>
      <c r="C11" s="287"/>
      <c r="D11" s="287"/>
      <c r="E11" s="279">
        <v>89608</v>
      </c>
      <c r="F11" s="313" t="s">
        <v>436</v>
      </c>
      <c r="G11" s="296" t="s">
        <v>434</v>
      </c>
      <c r="H11" s="80">
        <v>18</v>
      </c>
      <c r="I11" s="141">
        <v>11</v>
      </c>
    </row>
    <row r="12" spans="1:9" ht="16.5" thickBot="1" x14ac:dyDescent="0.3">
      <c r="A12" s="321"/>
      <c r="B12" s="179"/>
      <c r="C12" s="179"/>
      <c r="D12" s="179"/>
      <c r="E12" s="118">
        <v>89605</v>
      </c>
      <c r="F12" s="132" t="s">
        <v>437</v>
      </c>
      <c r="G12" s="17" t="s">
        <v>463</v>
      </c>
      <c r="H12" s="49">
        <v>18</v>
      </c>
      <c r="I12" s="67">
        <v>11</v>
      </c>
    </row>
    <row r="13" spans="1:9" ht="16.5" thickBot="1" x14ac:dyDescent="0.3">
      <c r="E13" s="30"/>
      <c r="F13" s="26"/>
      <c r="G13" s="26"/>
      <c r="H13" s="53"/>
      <c r="I13" s="53"/>
    </row>
    <row r="14" spans="1:9" ht="16.5" thickBot="1" x14ac:dyDescent="0.3">
      <c r="E14" s="11"/>
      <c r="F14" s="21" t="s">
        <v>58</v>
      </c>
      <c r="G14" s="10"/>
      <c r="H14" s="51"/>
      <c r="I14" s="51"/>
    </row>
    <row r="15" spans="1:9" ht="15.75" x14ac:dyDescent="0.25">
      <c r="A15" s="319"/>
      <c r="B15" s="178"/>
      <c r="C15" s="315"/>
      <c r="D15" s="315"/>
      <c r="E15" s="311">
        <v>70131</v>
      </c>
      <c r="F15" s="216" t="s">
        <v>59</v>
      </c>
      <c r="G15" s="84" t="s">
        <v>60</v>
      </c>
      <c r="H15" s="82">
        <v>20</v>
      </c>
      <c r="I15" s="65">
        <v>14</v>
      </c>
    </row>
    <row r="16" spans="1:9" ht="14.25" customHeight="1" thickBot="1" x14ac:dyDescent="0.3">
      <c r="A16" s="321"/>
      <c r="B16" s="179"/>
      <c r="C16" s="179"/>
      <c r="D16" s="179"/>
      <c r="E16" s="118">
        <v>70132</v>
      </c>
      <c r="F16" s="132" t="s">
        <v>61</v>
      </c>
      <c r="G16" s="17" t="s">
        <v>473</v>
      </c>
      <c r="H16" s="52">
        <v>20</v>
      </c>
      <c r="I16" s="67">
        <v>14</v>
      </c>
    </row>
    <row r="17" spans="1:10" ht="16.5" thickBot="1" x14ac:dyDescent="0.3">
      <c r="E17" s="25"/>
      <c r="F17" s="28"/>
      <c r="G17" s="26"/>
      <c r="H17" s="53"/>
      <c r="I17" s="53"/>
    </row>
    <row r="18" spans="1:10" ht="16.5" thickBot="1" x14ac:dyDescent="0.3">
      <c r="E18" s="11"/>
      <c r="F18" s="21" t="s">
        <v>115</v>
      </c>
      <c r="G18" s="10"/>
      <c r="H18" s="51"/>
      <c r="I18" s="51"/>
    </row>
    <row r="19" spans="1:10" ht="15.75" x14ac:dyDescent="0.25">
      <c r="A19" s="319"/>
      <c r="B19" s="318"/>
      <c r="C19" s="318"/>
      <c r="D19" s="318"/>
      <c r="E19" s="14">
        <v>78680</v>
      </c>
      <c r="F19" s="132" t="s">
        <v>260</v>
      </c>
      <c r="G19" s="12" t="s">
        <v>580</v>
      </c>
      <c r="H19" s="49">
        <v>18</v>
      </c>
      <c r="I19" s="67">
        <v>12</v>
      </c>
      <c r="J19" s="1" t="s">
        <v>623</v>
      </c>
    </row>
    <row r="20" spans="1:10" ht="16.5" thickBot="1" x14ac:dyDescent="0.3">
      <c r="A20" s="321"/>
      <c r="B20" s="301"/>
      <c r="C20" s="316"/>
      <c r="D20" s="316"/>
      <c r="E20" s="69">
        <v>78682</v>
      </c>
      <c r="F20" s="133" t="s">
        <v>261</v>
      </c>
      <c r="G20" s="71" t="s">
        <v>579</v>
      </c>
      <c r="H20" s="72">
        <v>18</v>
      </c>
      <c r="I20" s="73">
        <v>9</v>
      </c>
      <c r="J20" s="1" t="s">
        <v>624</v>
      </c>
    </row>
    <row r="21" spans="1:10" ht="16.5" thickBot="1" x14ac:dyDescent="0.3">
      <c r="E21" s="35"/>
      <c r="F21" s="36"/>
      <c r="G21" s="37"/>
      <c r="H21" s="54"/>
      <c r="I21" s="54"/>
    </row>
    <row r="22" spans="1:10" ht="16.5" thickBot="1" x14ac:dyDescent="0.3">
      <c r="E22" s="11"/>
      <c r="F22" s="21" t="s">
        <v>129</v>
      </c>
      <c r="G22" s="10"/>
      <c r="H22" s="51"/>
      <c r="I22" s="51"/>
    </row>
    <row r="23" spans="1:10" ht="16.5" thickBot="1" x14ac:dyDescent="0.3">
      <c r="A23" s="322"/>
      <c r="B23" s="177"/>
      <c r="C23" s="177"/>
      <c r="D23" s="177"/>
      <c r="E23" s="118">
        <v>70415</v>
      </c>
      <c r="F23" s="132" t="s">
        <v>136</v>
      </c>
      <c r="G23" s="17" t="s">
        <v>137</v>
      </c>
      <c r="H23" s="52">
        <v>12</v>
      </c>
      <c r="I23" s="94">
        <v>6</v>
      </c>
    </row>
    <row r="24" spans="1:10" ht="16.5" thickBot="1" x14ac:dyDescent="0.3">
      <c r="A24" s="274"/>
      <c r="B24" s="109"/>
      <c r="C24" s="109"/>
      <c r="D24" s="109"/>
      <c r="E24" s="222"/>
      <c r="F24" s="135"/>
      <c r="G24" s="136"/>
      <c r="H24" s="137"/>
      <c r="I24" s="137"/>
    </row>
    <row r="25" spans="1:10" ht="16.5" thickBot="1" x14ac:dyDescent="0.3">
      <c r="A25" s="274"/>
      <c r="E25" s="11"/>
      <c r="F25" s="21" t="s">
        <v>140</v>
      </c>
      <c r="G25" s="10"/>
      <c r="H25" s="51"/>
      <c r="I25" s="51"/>
    </row>
    <row r="26" spans="1:10" ht="16.5" thickBot="1" x14ac:dyDescent="0.3">
      <c r="A26" s="322"/>
      <c r="B26" s="177"/>
      <c r="C26" s="177"/>
      <c r="D26" s="177"/>
      <c r="E26" s="302">
        <v>70408</v>
      </c>
      <c r="F26" s="133" t="s">
        <v>143</v>
      </c>
      <c r="G26" s="77" t="s">
        <v>144</v>
      </c>
      <c r="H26" s="75">
        <v>18</v>
      </c>
      <c r="I26" s="95">
        <v>12</v>
      </c>
    </row>
    <row r="27" spans="1:10" ht="15.75" thickBot="1" x14ac:dyDescent="0.3">
      <c r="E27" s="26"/>
      <c r="F27" s="26"/>
      <c r="G27" s="26"/>
      <c r="H27" s="55"/>
      <c r="I27" s="55"/>
    </row>
    <row r="28" spans="1:10" ht="16.5" thickBot="1" x14ac:dyDescent="0.3">
      <c r="E28" s="11"/>
      <c r="F28" s="21" t="s">
        <v>145</v>
      </c>
      <c r="G28" s="10"/>
      <c r="H28" s="51"/>
      <c r="I28" s="51"/>
    </row>
    <row r="29" spans="1:10" ht="16.5" thickBot="1" x14ac:dyDescent="0.3">
      <c r="A29" s="322"/>
      <c r="B29" s="323"/>
      <c r="C29" s="323"/>
      <c r="D29" s="323"/>
      <c r="E29" s="14">
        <v>70424</v>
      </c>
      <c r="F29" s="132" t="s">
        <v>149</v>
      </c>
      <c r="G29" s="17" t="s">
        <v>148</v>
      </c>
      <c r="H29" s="56">
        <v>6</v>
      </c>
      <c r="I29" s="99">
        <v>5</v>
      </c>
    </row>
    <row r="30" spans="1:10" ht="16.5" thickBot="1" x14ac:dyDescent="0.3">
      <c r="E30" s="26"/>
      <c r="F30" s="26"/>
      <c r="G30" s="34"/>
      <c r="H30" s="53"/>
      <c r="I30" s="53"/>
    </row>
    <row r="31" spans="1:10" ht="16.5" thickBot="1" x14ac:dyDescent="0.3">
      <c r="E31" s="11"/>
      <c r="F31" s="21" t="s">
        <v>163</v>
      </c>
      <c r="G31" s="10"/>
      <c r="H31" s="51"/>
      <c r="I31" s="51"/>
    </row>
    <row r="32" spans="1:10" ht="15.75" x14ac:dyDescent="0.25">
      <c r="A32" s="319"/>
      <c r="B32" s="318"/>
      <c r="C32" s="318"/>
      <c r="D32" s="318"/>
      <c r="E32" s="14">
        <v>70516</v>
      </c>
      <c r="F32" s="132" t="s">
        <v>168</v>
      </c>
      <c r="G32" s="314" t="s">
        <v>169</v>
      </c>
      <c r="H32" s="49">
        <v>12</v>
      </c>
      <c r="I32" s="67">
        <v>7</v>
      </c>
    </row>
    <row r="33" spans="1:9" ht="16.5" thickBot="1" x14ac:dyDescent="0.3">
      <c r="E33" s="31"/>
      <c r="F33" s="38"/>
      <c r="G33" s="29"/>
      <c r="H33" s="50"/>
      <c r="I33" s="50"/>
    </row>
    <row r="34" spans="1:9" ht="16.5" thickBot="1" x14ac:dyDescent="0.3">
      <c r="E34" s="11"/>
      <c r="F34" s="21" t="s">
        <v>172</v>
      </c>
      <c r="G34" s="10"/>
      <c r="H34" s="51"/>
      <c r="I34" s="51"/>
    </row>
    <row r="35" spans="1:9" ht="16.5" thickBot="1" x14ac:dyDescent="0.3">
      <c r="A35" s="322"/>
      <c r="B35" s="177"/>
      <c r="C35" s="177"/>
      <c r="D35" s="177"/>
      <c r="E35" s="121">
        <v>70610</v>
      </c>
      <c r="F35" s="133" t="s">
        <v>469</v>
      </c>
      <c r="G35" s="324" t="s">
        <v>470</v>
      </c>
      <c r="H35" s="75">
        <v>16</v>
      </c>
      <c r="I35" s="73">
        <v>13</v>
      </c>
    </row>
    <row r="36" spans="1:9" x14ac:dyDescent="0.25">
      <c r="E36" s="180"/>
      <c r="F36" s="109"/>
      <c r="G36" s="109"/>
      <c r="H36" s="181"/>
      <c r="I36" s="181"/>
    </row>
    <row r="37" spans="1:9" x14ac:dyDescent="0.25">
      <c r="A37" s="203">
        <f>SUM(A5:D35)</f>
        <v>0</v>
      </c>
      <c r="B37" s="1">
        <f>SUM(B5:B35)</f>
        <v>0</v>
      </c>
      <c r="C37" s="1">
        <f>SUM(C5:C35)</f>
        <v>0</v>
      </c>
      <c r="D37" s="1">
        <f>SUM(D5:D35)</f>
        <v>0</v>
      </c>
      <c r="E37" s="180"/>
      <c r="F37" s="109"/>
      <c r="G37" s="109"/>
      <c r="H37" s="181"/>
      <c r="I37" s="181"/>
    </row>
    <row r="38" spans="1:9" x14ac:dyDescent="0.25">
      <c r="E38" s="180"/>
      <c r="F38" s="109"/>
      <c r="G38" s="109"/>
      <c r="H38" s="181"/>
      <c r="I38" s="181"/>
    </row>
    <row r="39" spans="1:9" x14ac:dyDescent="0.25">
      <c r="E39" s="180"/>
      <c r="F39" s="109"/>
      <c r="G39" s="109"/>
      <c r="H39" s="181"/>
      <c r="I39" s="181"/>
    </row>
    <row r="40" spans="1:9" x14ac:dyDescent="0.25">
      <c r="E40" s="180"/>
      <c r="F40" s="109"/>
      <c r="G40" s="109"/>
      <c r="H40" s="181"/>
      <c r="I40" s="181"/>
    </row>
    <row r="41" spans="1:9" x14ac:dyDescent="0.25">
      <c r="E41" s="180"/>
      <c r="F41" s="109"/>
      <c r="G41" s="109"/>
      <c r="H41" s="181"/>
      <c r="I41" s="181"/>
    </row>
    <row r="42" spans="1:9" x14ac:dyDescent="0.25">
      <c r="E42" s="180"/>
      <c r="F42" s="109"/>
      <c r="G42" s="109"/>
      <c r="H42" s="181"/>
      <c r="I42" s="181"/>
    </row>
    <row r="43" spans="1:9" x14ac:dyDescent="0.25">
      <c r="E43" s="180"/>
      <c r="F43" s="109"/>
      <c r="G43" s="109"/>
      <c r="H43" s="181"/>
      <c r="I43" s="181"/>
    </row>
    <row r="44" spans="1:9" x14ac:dyDescent="0.25">
      <c r="E44" s="180"/>
      <c r="F44" s="109"/>
      <c r="G44" s="109"/>
      <c r="H44" s="181"/>
      <c r="I44" s="181"/>
    </row>
    <row r="45" spans="1:9" x14ac:dyDescent="0.25">
      <c r="E45" s="180"/>
      <c r="F45" s="109"/>
      <c r="G45" s="109"/>
      <c r="H45" s="181"/>
      <c r="I45" s="181"/>
    </row>
    <row r="46" spans="1:9" x14ac:dyDescent="0.25">
      <c r="E46" s="180"/>
      <c r="F46" s="109"/>
      <c r="G46" s="109"/>
      <c r="H46" s="181"/>
      <c r="I46" s="181"/>
    </row>
    <row r="47" spans="1:9" x14ac:dyDescent="0.25">
      <c r="E47" s="180"/>
      <c r="F47" s="109"/>
      <c r="G47" s="109"/>
      <c r="H47" s="181"/>
      <c r="I47" s="181"/>
    </row>
    <row r="48" spans="1:9" x14ac:dyDescent="0.25">
      <c r="E48" s="180"/>
      <c r="F48" s="109"/>
      <c r="G48" s="109"/>
      <c r="H48" s="181"/>
      <c r="I48" s="181"/>
    </row>
  </sheetData>
  <mergeCells count="1">
    <mergeCell ref="A2:C2"/>
  </mergeCells>
  <printOptions horizontalCentered="1"/>
  <pageMargins left="0" right="0" top="0.6" bottom="0.5" header="0.2" footer="0.3"/>
  <pageSetup scale="80" orientation="portrait" r:id="rId1"/>
  <headerFooter>
    <oddHeader>&amp;L&amp;"-,Bold"Order Date: &amp;D
&amp;C&amp;"-,Bold"&amp;14FAIRBANKS DISTRIBUTORS - &amp;A
Cust ID C716261&amp;R&amp;"-,Bold"Delivery Date:  _____________</oddHeader>
  </headerFooter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00B0F0"/>
  </sheetPr>
  <dimension ref="A1:F63"/>
  <sheetViews>
    <sheetView view="pageLayout" zoomScaleNormal="100" workbookViewId="0">
      <selection activeCell="A5" sqref="A5:A61"/>
    </sheetView>
  </sheetViews>
  <sheetFormatPr defaultColWidth="8.85546875" defaultRowHeight="15" x14ac:dyDescent="0.25"/>
  <cols>
    <col min="1" max="1" width="8.85546875" style="1"/>
    <col min="2" max="2" width="10.42578125" style="3" bestFit="1" customWidth="1"/>
    <col min="3" max="3" width="49.42578125" style="1" bestFit="1" customWidth="1"/>
    <col min="4" max="4" width="16.7109375" style="1" bestFit="1" customWidth="1"/>
    <col min="5" max="6" width="8.85546875" style="44"/>
    <col min="7" max="16384" width="8.85546875" style="1"/>
  </cols>
  <sheetData>
    <row r="1" spans="1:6" ht="15.75" x14ac:dyDescent="0.25">
      <c r="A1" s="197" t="s">
        <v>298</v>
      </c>
      <c r="B1" s="18" t="s">
        <v>255</v>
      </c>
      <c r="C1" s="4"/>
      <c r="D1" s="4"/>
      <c r="E1" s="45"/>
      <c r="F1" s="45"/>
    </row>
    <row r="2" spans="1:6" ht="15.75" x14ac:dyDescent="0.25">
      <c r="A2" s="197" t="s">
        <v>299</v>
      </c>
      <c r="B2" s="19" t="s">
        <v>0</v>
      </c>
      <c r="C2" s="7" t="s">
        <v>1</v>
      </c>
      <c r="D2" s="198" t="s">
        <v>2</v>
      </c>
      <c r="E2" s="46" t="s">
        <v>293</v>
      </c>
      <c r="F2" s="46" t="s">
        <v>294</v>
      </c>
    </row>
    <row r="3" spans="1:6" ht="16.5" thickBot="1" x14ac:dyDescent="0.3">
      <c r="B3" s="25"/>
      <c r="C3" s="9"/>
      <c r="D3" s="8"/>
      <c r="E3" s="47"/>
      <c r="F3" s="47"/>
    </row>
    <row r="4" spans="1:6" ht="16.5" thickBot="1" x14ac:dyDescent="0.3">
      <c r="B4" s="20" t="s">
        <v>3</v>
      </c>
      <c r="C4" s="21" t="s">
        <v>4</v>
      </c>
      <c r="D4" s="5"/>
      <c r="E4" s="48"/>
      <c r="F4" s="48"/>
    </row>
    <row r="5" spans="1:6" ht="15.75" x14ac:dyDescent="0.25">
      <c r="A5" s="655"/>
      <c r="B5" s="61">
        <v>70001</v>
      </c>
      <c r="C5" s="62" t="s">
        <v>5</v>
      </c>
      <c r="D5" s="63" t="s">
        <v>6</v>
      </c>
      <c r="E5" s="64">
        <v>16</v>
      </c>
      <c r="F5" s="65">
        <v>10</v>
      </c>
    </row>
    <row r="6" spans="1:6" ht="15.75" x14ac:dyDescent="0.25">
      <c r="A6" s="139"/>
      <c r="B6" s="653">
        <v>70003</v>
      </c>
      <c r="C6" s="79" t="s">
        <v>14</v>
      </c>
      <c r="D6" s="654" t="s">
        <v>296</v>
      </c>
      <c r="E6" s="80">
        <v>16</v>
      </c>
      <c r="F6" s="141">
        <v>10</v>
      </c>
    </row>
    <row r="7" spans="1:6" ht="15.75" x14ac:dyDescent="0.25">
      <c r="A7" s="66"/>
      <c r="B7" s="312">
        <v>89609</v>
      </c>
      <c r="C7" s="132" t="s">
        <v>270</v>
      </c>
      <c r="D7" s="523" t="s">
        <v>282</v>
      </c>
      <c r="E7" s="49">
        <v>16</v>
      </c>
      <c r="F7" s="67">
        <v>10</v>
      </c>
    </row>
    <row r="8" spans="1:6" ht="16.5" thickBot="1" x14ac:dyDescent="0.3">
      <c r="A8" s="68"/>
      <c r="B8" s="268">
        <v>89611</v>
      </c>
      <c r="C8" s="133" t="s">
        <v>269</v>
      </c>
      <c r="D8" s="269" t="s">
        <v>283</v>
      </c>
      <c r="E8" s="72">
        <v>16</v>
      </c>
      <c r="F8" s="73">
        <v>10</v>
      </c>
    </row>
    <row r="9" spans="1:6" ht="16.5" thickBot="1" x14ac:dyDescent="0.3">
      <c r="A9" s="109"/>
      <c r="B9" s="42"/>
      <c r="C9" s="28"/>
      <c r="D9" s="29"/>
      <c r="E9" s="50"/>
      <c r="F9" s="50"/>
    </row>
    <row r="10" spans="1:6" ht="16.5" thickBot="1" x14ac:dyDescent="0.3">
      <c r="A10" s="109"/>
      <c r="B10" s="156"/>
      <c r="C10" s="515" t="s">
        <v>467</v>
      </c>
      <c r="D10" s="124"/>
      <c r="E10" s="201"/>
      <c r="F10" s="201"/>
    </row>
    <row r="11" spans="1:6" ht="15.75" x14ac:dyDescent="0.25">
      <c r="A11" s="585"/>
      <c r="B11" s="61">
        <v>89600</v>
      </c>
      <c r="C11" s="62" t="s">
        <v>287</v>
      </c>
      <c r="D11" s="63" t="s">
        <v>284</v>
      </c>
      <c r="E11" s="64">
        <v>18</v>
      </c>
      <c r="F11" s="65">
        <v>10</v>
      </c>
    </row>
    <row r="12" spans="1:6" ht="15.75" x14ac:dyDescent="0.25">
      <c r="A12" s="110"/>
      <c r="B12" s="111">
        <v>89602</v>
      </c>
      <c r="C12" s="112" t="s">
        <v>288</v>
      </c>
      <c r="D12" s="113" t="s">
        <v>285</v>
      </c>
      <c r="E12" s="114">
        <v>18</v>
      </c>
      <c r="F12" s="115">
        <v>10</v>
      </c>
    </row>
    <row r="13" spans="1:6" ht="16.5" thickBot="1" x14ac:dyDescent="0.3">
      <c r="A13" s="511"/>
      <c r="B13" s="69">
        <v>89605</v>
      </c>
      <c r="C13" s="70" t="s">
        <v>437</v>
      </c>
      <c r="D13" s="71" t="s">
        <v>463</v>
      </c>
      <c r="E13" s="72">
        <v>18</v>
      </c>
      <c r="F13" s="73">
        <v>10</v>
      </c>
    </row>
    <row r="14" spans="1:6" ht="16.5" thickBot="1" x14ac:dyDescent="0.3">
      <c r="A14" s="109"/>
      <c r="B14" s="134"/>
      <c r="C14" s="135"/>
      <c r="D14" s="136"/>
      <c r="E14" s="137"/>
      <c r="F14" s="137"/>
    </row>
    <row r="15" spans="1:6" ht="16.5" thickBot="1" x14ac:dyDescent="0.3">
      <c r="A15" s="294"/>
      <c r="B15" s="526"/>
      <c r="C15" s="515" t="s">
        <v>306</v>
      </c>
      <c r="D15" s="527"/>
      <c r="E15" s="455"/>
      <c r="F15" s="455"/>
    </row>
    <row r="16" spans="1:6" ht="15.75" x14ac:dyDescent="0.25">
      <c r="A16" s="60"/>
      <c r="B16" s="129">
        <v>70151</v>
      </c>
      <c r="C16" s="216" t="s">
        <v>307</v>
      </c>
      <c r="D16" s="84" t="s">
        <v>308</v>
      </c>
      <c r="E16" s="64">
        <v>18</v>
      </c>
      <c r="F16" s="65">
        <v>15</v>
      </c>
    </row>
    <row r="17" spans="1:6" ht="16.5" thickBot="1" x14ac:dyDescent="0.3">
      <c r="A17" s="68"/>
      <c r="B17" s="121">
        <v>70155</v>
      </c>
      <c r="C17" s="133" t="s">
        <v>309</v>
      </c>
      <c r="D17" s="77" t="s">
        <v>310</v>
      </c>
      <c r="E17" s="72">
        <v>18</v>
      </c>
      <c r="F17" s="73">
        <v>15</v>
      </c>
    </row>
    <row r="18" spans="1:6" ht="16.5" thickBot="1" x14ac:dyDescent="0.3">
      <c r="A18" s="207"/>
      <c r="B18" s="672"/>
      <c r="C18" s="21" t="s">
        <v>140</v>
      </c>
      <c r="D18" s="663"/>
      <c r="E18" s="664"/>
      <c r="F18" s="665"/>
    </row>
    <row r="19" spans="1:6" ht="15.75" x14ac:dyDescent="0.25">
      <c r="A19" s="318"/>
      <c r="B19" s="83">
        <v>61652</v>
      </c>
      <c r="C19" s="633" t="s">
        <v>141</v>
      </c>
      <c r="D19" s="84" t="s">
        <v>142</v>
      </c>
      <c r="E19" s="82">
        <v>18</v>
      </c>
      <c r="F19" s="93">
        <v>9</v>
      </c>
    </row>
    <row r="20" spans="1:6" ht="16.5" thickBot="1" x14ac:dyDescent="0.3">
      <c r="A20" s="707"/>
      <c r="B20" s="74">
        <v>63060</v>
      </c>
      <c r="C20" s="635" t="s">
        <v>143</v>
      </c>
      <c r="D20" s="77" t="s">
        <v>144</v>
      </c>
      <c r="E20" s="75">
        <v>18</v>
      </c>
      <c r="F20" s="95">
        <v>10</v>
      </c>
    </row>
    <row r="21" spans="1:6" ht="16.5" thickBot="1" x14ac:dyDescent="0.3">
      <c r="A21" s="109"/>
      <c r="B21" s="134"/>
      <c r="C21" s="135"/>
      <c r="D21" s="136"/>
      <c r="E21" s="137"/>
      <c r="F21" s="137"/>
    </row>
    <row r="22" spans="1:6" ht="16.5" thickBot="1" x14ac:dyDescent="0.3">
      <c r="B22" s="11"/>
      <c r="C22" s="21" t="s">
        <v>90</v>
      </c>
      <c r="D22" s="10"/>
      <c r="E22" s="51"/>
      <c r="F22" s="51"/>
    </row>
    <row r="23" spans="1:6" ht="15.75" x14ac:dyDescent="0.25">
      <c r="A23" s="165"/>
      <c r="B23" s="166">
        <v>70341</v>
      </c>
      <c r="C23" s="674" t="s">
        <v>95</v>
      </c>
      <c r="D23" s="415" t="s">
        <v>930</v>
      </c>
      <c r="E23" s="525">
        <v>18</v>
      </c>
      <c r="F23" s="417">
        <v>10</v>
      </c>
    </row>
    <row r="24" spans="1:6" ht="16.5" thickBot="1" x14ac:dyDescent="0.3">
      <c r="A24" s="507"/>
      <c r="B24" s="69">
        <v>61867</v>
      </c>
      <c r="C24" s="635" t="s">
        <v>98</v>
      </c>
      <c r="D24" s="12" t="s">
        <v>931</v>
      </c>
      <c r="E24" s="52">
        <v>18</v>
      </c>
      <c r="F24" s="95">
        <v>10</v>
      </c>
    </row>
    <row r="25" spans="1:6" ht="16.5" thickBot="1" x14ac:dyDescent="0.3">
      <c r="A25" s="109"/>
      <c r="B25" s="134"/>
      <c r="C25" s="135"/>
      <c r="D25" s="136"/>
      <c r="E25" s="137"/>
      <c r="F25" s="137"/>
    </row>
    <row r="26" spans="1:6" ht="16.5" thickBot="1" x14ac:dyDescent="0.3">
      <c r="B26" s="11"/>
      <c r="C26" s="21" t="s">
        <v>107</v>
      </c>
      <c r="D26" s="10"/>
      <c r="E26" s="51"/>
      <c r="F26" s="51"/>
    </row>
    <row r="27" spans="1:6" ht="15.75" x14ac:dyDescent="0.25">
      <c r="A27" s="165"/>
      <c r="B27" s="166">
        <v>70322</v>
      </c>
      <c r="C27" s="631" t="s">
        <v>112</v>
      </c>
      <c r="D27" s="415" t="s">
        <v>932</v>
      </c>
      <c r="E27" s="525">
        <v>12</v>
      </c>
      <c r="F27" s="417">
        <v>6</v>
      </c>
    </row>
    <row r="28" spans="1:6" ht="16.5" thickBot="1" x14ac:dyDescent="0.3">
      <c r="A28" s="68"/>
      <c r="B28" s="69">
        <v>62970</v>
      </c>
      <c r="C28" s="632" t="s">
        <v>110</v>
      </c>
      <c r="D28" s="71" t="s">
        <v>933</v>
      </c>
      <c r="E28" s="72">
        <v>12</v>
      </c>
      <c r="F28" s="73">
        <v>6</v>
      </c>
    </row>
    <row r="29" spans="1:6" ht="16.5" thickBot="1" x14ac:dyDescent="0.3">
      <c r="B29" s="32"/>
      <c r="C29" s="33"/>
      <c r="D29" s="29"/>
      <c r="E29" s="50"/>
      <c r="F29" s="53"/>
    </row>
    <row r="30" spans="1:6" ht="16.5" thickBot="1" x14ac:dyDescent="0.3">
      <c r="B30" s="11"/>
      <c r="C30" s="21" t="s">
        <v>115</v>
      </c>
      <c r="D30" s="10"/>
      <c r="E30" s="51"/>
      <c r="F30" s="51"/>
    </row>
    <row r="31" spans="1:6" ht="15.75" x14ac:dyDescent="0.25">
      <c r="A31" s="60"/>
      <c r="B31" s="61">
        <v>89613</v>
      </c>
      <c r="C31" s="22" t="s">
        <v>667</v>
      </c>
      <c r="D31" s="63" t="s">
        <v>290</v>
      </c>
      <c r="E31" s="64">
        <v>18</v>
      </c>
      <c r="F31" s="65">
        <v>12</v>
      </c>
    </row>
    <row r="32" spans="1:6" ht="16.5" thickBot="1" x14ac:dyDescent="0.3">
      <c r="A32" s="68"/>
      <c r="B32" s="69">
        <v>89615</v>
      </c>
      <c r="C32" s="22" t="s">
        <v>668</v>
      </c>
      <c r="D32" s="71" t="s">
        <v>291</v>
      </c>
      <c r="E32" s="72">
        <v>18</v>
      </c>
      <c r="F32" s="73">
        <v>9</v>
      </c>
    </row>
    <row r="33" spans="1:6" ht="16.5" thickBot="1" x14ac:dyDescent="0.3">
      <c r="B33" s="35"/>
      <c r="C33" s="36"/>
      <c r="D33" s="37"/>
      <c r="E33" s="54"/>
      <c r="F33" s="54"/>
    </row>
    <row r="34" spans="1:6" ht="16.5" thickBot="1" x14ac:dyDescent="0.3">
      <c r="B34" s="11"/>
      <c r="C34" s="21" t="s">
        <v>129</v>
      </c>
      <c r="D34" s="10"/>
      <c r="E34" s="51"/>
      <c r="F34" s="51"/>
    </row>
    <row r="35" spans="1:6" ht="16.5" thickBot="1" x14ac:dyDescent="0.3">
      <c r="A35" s="87"/>
      <c r="B35" s="88">
        <v>70411</v>
      </c>
      <c r="C35" s="89" t="s">
        <v>130</v>
      </c>
      <c r="D35" s="355" t="s">
        <v>131</v>
      </c>
      <c r="E35" s="108">
        <v>12</v>
      </c>
      <c r="F35" s="356">
        <v>6</v>
      </c>
    </row>
    <row r="36" spans="1:6" ht="15.75" x14ac:dyDescent="0.25">
      <c r="A36" s="66"/>
      <c r="B36" s="14">
        <v>70412</v>
      </c>
      <c r="C36" s="22" t="s">
        <v>132</v>
      </c>
      <c r="D36" s="17" t="s">
        <v>133</v>
      </c>
      <c r="E36" s="52">
        <v>12</v>
      </c>
      <c r="F36" s="94">
        <v>6</v>
      </c>
    </row>
    <row r="37" spans="1:6" ht="16.5" thickBot="1" x14ac:dyDescent="0.3">
      <c r="B37" s="32"/>
      <c r="C37" s="39"/>
      <c r="D37" s="29"/>
      <c r="E37" s="50"/>
      <c r="F37" s="50"/>
    </row>
    <row r="38" spans="1:6" ht="16.5" thickBot="1" x14ac:dyDescent="0.3">
      <c r="B38" s="11"/>
      <c r="C38" s="21" t="s">
        <v>186</v>
      </c>
      <c r="D38" s="10"/>
      <c r="E38" s="51"/>
      <c r="F38" s="51"/>
    </row>
    <row r="39" spans="1:6" ht="15.75" x14ac:dyDescent="0.25">
      <c r="A39" s="60"/>
      <c r="B39" s="61">
        <v>70631</v>
      </c>
      <c r="C39" s="633" t="s">
        <v>187</v>
      </c>
      <c r="D39" s="63" t="s">
        <v>188</v>
      </c>
      <c r="E39" s="64">
        <v>24</v>
      </c>
      <c r="F39" s="65">
        <v>12</v>
      </c>
    </row>
    <row r="40" spans="1:6" ht="15.75" x14ac:dyDescent="0.25">
      <c r="A40" s="66"/>
      <c r="B40" s="14">
        <v>70632</v>
      </c>
      <c r="C40" s="634" t="s">
        <v>189</v>
      </c>
      <c r="D40" s="12" t="s">
        <v>190</v>
      </c>
      <c r="E40" s="49">
        <v>24</v>
      </c>
      <c r="F40" s="67">
        <v>12</v>
      </c>
    </row>
    <row r="41" spans="1:6" ht="15.75" x14ac:dyDescent="0.25">
      <c r="A41" s="66"/>
      <c r="B41" s="14">
        <v>70633</v>
      </c>
      <c r="C41" s="634" t="s">
        <v>191</v>
      </c>
      <c r="D41" s="12" t="s">
        <v>192</v>
      </c>
      <c r="E41" s="49">
        <v>24</v>
      </c>
      <c r="F41" s="67">
        <v>12</v>
      </c>
    </row>
    <row r="42" spans="1:6" ht="15.75" x14ac:dyDescent="0.25">
      <c r="A42" s="66"/>
      <c r="B42" s="14">
        <v>70634</v>
      </c>
      <c r="C42" s="634" t="s">
        <v>193</v>
      </c>
      <c r="D42" s="12" t="s">
        <v>194</v>
      </c>
      <c r="E42" s="49">
        <v>24</v>
      </c>
      <c r="F42" s="67">
        <v>12</v>
      </c>
    </row>
    <row r="43" spans="1:6" ht="15.75" x14ac:dyDescent="0.25">
      <c r="A43" s="66"/>
      <c r="B43" s="14">
        <v>70635</v>
      </c>
      <c r="C43" s="634" t="s">
        <v>195</v>
      </c>
      <c r="D43" s="12" t="s">
        <v>196</v>
      </c>
      <c r="E43" s="49">
        <v>24</v>
      </c>
      <c r="F43" s="67">
        <v>12</v>
      </c>
    </row>
    <row r="44" spans="1:6" ht="16.5" thickBot="1" x14ac:dyDescent="0.3">
      <c r="A44" s="68"/>
      <c r="B44" s="69">
        <v>70636</v>
      </c>
      <c r="C44" s="635" t="s">
        <v>197</v>
      </c>
      <c r="D44" s="71" t="s">
        <v>647</v>
      </c>
      <c r="E44" s="72">
        <v>24</v>
      </c>
      <c r="F44" s="73">
        <v>12</v>
      </c>
    </row>
    <row r="45" spans="1:6" ht="16.5" thickBot="1" x14ac:dyDescent="0.3">
      <c r="A45" s="585"/>
      <c r="B45" s="672"/>
      <c r="C45" s="673" t="s">
        <v>172</v>
      </c>
      <c r="D45" s="663"/>
      <c r="E45" s="664"/>
      <c r="F45" s="665"/>
    </row>
    <row r="46" spans="1:6" ht="15.75" x14ac:dyDescent="0.25">
      <c r="A46" s="318"/>
      <c r="B46" s="104">
        <v>62975</v>
      </c>
      <c r="C46" s="634" t="s">
        <v>173</v>
      </c>
      <c r="D46" s="12" t="s">
        <v>174</v>
      </c>
      <c r="E46" s="49">
        <v>34</v>
      </c>
      <c r="F46" s="49">
        <v>18</v>
      </c>
    </row>
    <row r="47" spans="1:6" ht="15.75" x14ac:dyDescent="0.25">
      <c r="A47" s="707"/>
      <c r="B47" s="14">
        <v>61622</v>
      </c>
      <c r="C47" s="634" t="s">
        <v>175</v>
      </c>
      <c r="D47" s="17" t="s">
        <v>176</v>
      </c>
      <c r="E47" s="49">
        <v>34</v>
      </c>
      <c r="F47" s="49">
        <v>18</v>
      </c>
    </row>
    <row r="48" spans="1:6" ht="16.5" thickBot="1" x14ac:dyDescent="0.3">
      <c r="A48" s="301"/>
      <c r="B48" s="69">
        <v>62425</v>
      </c>
      <c r="C48" s="634" t="s">
        <v>179</v>
      </c>
      <c r="D48" s="12" t="s">
        <v>180</v>
      </c>
      <c r="E48" s="49">
        <v>34</v>
      </c>
      <c r="F48" s="49">
        <v>18</v>
      </c>
    </row>
    <row r="49" spans="1:6" ht="16.5" thickBot="1" x14ac:dyDescent="0.3">
      <c r="A49" s="109"/>
      <c r="B49" s="134"/>
      <c r="C49" s="135"/>
      <c r="D49" s="136"/>
      <c r="E49" s="137"/>
      <c r="F49" s="137"/>
    </row>
    <row r="50" spans="1:6" ht="16.5" thickBot="1" x14ac:dyDescent="0.3">
      <c r="C50" s="21" t="s">
        <v>203</v>
      </c>
    </row>
    <row r="51" spans="1:6" ht="15.75" x14ac:dyDescent="0.25">
      <c r="A51" s="60"/>
      <c r="B51" s="61">
        <v>70703</v>
      </c>
      <c r="C51" s="633" t="s">
        <v>204</v>
      </c>
      <c r="D51" s="63" t="s">
        <v>205</v>
      </c>
      <c r="E51" s="64">
        <v>28</v>
      </c>
      <c r="F51" s="65">
        <v>18</v>
      </c>
    </row>
    <row r="52" spans="1:6" ht="15.75" x14ac:dyDescent="0.25">
      <c r="A52" s="110"/>
      <c r="B52" s="111">
        <v>70704</v>
      </c>
      <c r="C52" s="675" t="s">
        <v>206</v>
      </c>
      <c r="D52" s="113" t="s">
        <v>207</v>
      </c>
      <c r="E52" s="114">
        <v>28</v>
      </c>
      <c r="F52" s="115">
        <v>14</v>
      </c>
    </row>
    <row r="53" spans="1:6" ht="16.5" thickBot="1" x14ac:dyDescent="0.3">
      <c r="A53" s="676"/>
      <c r="B53" s="677">
        <v>70700</v>
      </c>
      <c r="C53" s="678" t="s">
        <v>475</v>
      </c>
      <c r="D53" s="679" t="s">
        <v>211</v>
      </c>
      <c r="E53" s="680">
        <v>36</v>
      </c>
      <c r="F53" s="681">
        <v>14</v>
      </c>
    </row>
    <row r="54" spans="1:6" ht="16.5" thickBot="1" x14ac:dyDescent="0.3">
      <c r="B54" s="35"/>
      <c r="C54" s="36"/>
      <c r="D54" s="41"/>
      <c r="E54" s="53"/>
      <c r="F54" s="53"/>
    </row>
    <row r="55" spans="1:6" ht="16.5" thickBot="1" x14ac:dyDescent="0.3">
      <c r="B55" s="11"/>
      <c r="C55" s="21" t="s">
        <v>234</v>
      </c>
      <c r="D55" s="10"/>
      <c r="E55" s="51"/>
      <c r="F55" s="51"/>
    </row>
    <row r="56" spans="1:6" ht="16.5" thickBot="1" x14ac:dyDescent="0.3">
      <c r="A56" s="87"/>
      <c r="B56" s="107">
        <v>70747</v>
      </c>
      <c r="C56" s="89" t="s">
        <v>235</v>
      </c>
      <c r="D56" s="90" t="s">
        <v>236</v>
      </c>
      <c r="E56" s="108">
        <v>30</v>
      </c>
      <c r="F56" s="92">
        <v>36</v>
      </c>
    </row>
    <row r="57" spans="1:6" ht="15.75" x14ac:dyDescent="0.25">
      <c r="A57" s="282"/>
      <c r="B57" s="221">
        <v>70748</v>
      </c>
      <c r="C57" s="130" t="s">
        <v>409</v>
      </c>
      <c r="D57" s="63" t="s">
        <v>410</v>
      </c>
      <c r="E57" s="63">
        <v>108</v>
      </c>
      <c r="F57" s="272">
        <v>48</v>
      </c>
    </row>
    <row r="58" spans="1:6" ht="15.75" x14ac:dyDescent="0.25">
      <c r="A58" s="212"/>
      <c r="B58" s="173">
        <v>70749</v>
      </c>
      <c r="C58" s="116" t="s">
        <v>413</v>
      </c>
      <c r="D58" s="12" t="s">
        <v>414</v>
      </c>
      <c r="E58" s="12">
        <v>108</v>
      </c>
      <c r="F58" s="273">
        <v>48</v>
      </c>
    </row>
    <row r="59" spans="1:6" ht="15.75" x14ac:dyDescent="0.25">
      <c r="A59" s="212"/>
      <c r="B59" s="173">
        <v>70750</v>
      </c>
      <c r="C59" s="116" t="s">
        <v>411</v>
      </c>
      <c r="D59" s="12" t="s">
        <v>412</v>
      </c>
      <c r="E59" s="12">
        <v>108</v>
      </c>
      <c r="F59" s="273">
        <v>48</v>
      </c>
    </row>
    <row r="60" spans="1:6" ht="15.75" x14ac:dyDescent="0.25">
      <c r="A60" s="564"/>
      <c r="B60" s="565">
        <v>70751</v>
      </c>
      <c r="C60" s="266" t="s">
        <v>415</v>
      </c>
      <c r="D60" s="113" t="s">
        <v>416</v>
      </c>
      <c r="E60" s="113">
        <v>108</v>
      </c>
      <c r="F60" s="566">
        <v>48</v>
      </c>
    </row>
    <row r="61" spans="1:6" ht="16.5" thickBot="1" x14ac:dyDescent="0.3">
      <c r="A61" s="213"/>
      <c r="B61" s="195">
        <v>70752</v>
      </c>
      <c r="C61" s="117" t="s">
        <v>711</v>
      </c>
      <c r="D61" s="71" t="s">
        <v>712</v>
      </c>
      <c r="E61" s="71">
        <v>108</v>
      </c>
      <c r="F61" s="271">
        <v>48</v>
      </c>
    </row>
    <row r="63" spans="1:6" x14ac:dyDescent="0.25">
      <c r="A63" s="1">
        <f>SUBTOTAL(109,A5:A56)</f>
        <v>0</v>
      </c>
      <c r="C63" s="636" t="s">
        <v>789</v>
      </c>
    </row>
  </sheetData>
  <printOptions horizontalCentered="1"/>
  <pageMargins left="0" right="0" top="0.6" bottom="0.25" header="0.2" footer="0.3"/>
  <pageSetup scale="80" orientation="portrait" r:id="rId1"/>
  <headerFooter>
    <oddHeader xml:space="preserve">&amp;L&amp;"-,Bold"Order Date: 
&amp;C&amp;"-,Bold"&amp;14FAIRBANKS DISTRIBUTORS - &amp;A
Cust ID C716261&amp;R&amp;"-,Bold"Delivery Date: xx/xx/2018
</oddHeader>
  </headerFooter>
  <colBreaks count="1" manualBreakCount="1">
    <brk id="6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00B0F0"/>
  </sheetPr>
  <dimension ref="A1:H67"/>
  <sheetViews>
    <sheetView view="pageLayout" topLeftCell="A34" zoomScaleNormal="100" zoomScaleSheetLayoutView="100" workbookViewId="0">
      <selection activeCell="F49" sqref="F49"/>
    </sheetView>
  </sheetViews>
  <sheetFormatPr defaultColWidth="8.85546875" defaultRowHeight="15" x14ac:dyDescent="0.25"/>
  <cols>
    <col min="1" max="2" width="8.85546875" style="1"/>
    <col min="3" max="3" width="10.28515625" style="1" bestFit="1" customWidth="1"/>
    <col min="4" max="4" width="10.42578125" style="3" bestFit="1" customWidth="1"/>
    <col min="5" max="5" width="49.42578125" style="1" bestFit="1" customWidth="1"/>
    <col min="6" max="6" width="16.7109375" style="1" bestFit="1" customWidth="1"/>
    <col min="7" max="8" width="8.85546875" style="44"/>
    <col min="9" max="16384" width="8.85546875" style="1"/>
  </cols>
  <sheetData>
    <row r="1" spans="1:8" ht="15.75" x14ac:dyDescent="0.25">
      <c r="A1" s="851" t="s">
        <v>364</v>
      </c>
      <c r="B1" s="853"/>
      <c r="C1" s="853"/>
      <c r="D1" s="19" t="s">
        <v>0</v>
      </c>
      <c r="E1" s="7" t="s">
        <v>1</v>
      </c>
      <c r="F1" s="6" t="s">
        <v>2</v>
      </c>
      <c r="G1" s="46" t="s">
        <v>293</v>
      </c>
      <c r="H1" s="46" t="s">
        <v>294</v>
      </c>
    </row>
    <row r="2" spans="1:8" ht="16.5" thickBot="1" x14ac:dyDescent="0.3">
      <c r="D2" s="25"/>
      <c r="E2" s="9"/>
      <c r="F2" s="8"/>
      <c r="G2" s="47"/>
      <c r="H2" s="47"/>
    </row>
    <row r="3" spans="1:8" ht="16.5" thickBot="1" x14ac:dyDescent="0.3">
      <c r="A3" s="59">
        <v>3410</v>
      </c>
      <c r="B3" s="59">
        <v>2754</v>
      </c>
      <c r="C3" s="59" t="s">
        <v>385</v>
      </c>
      <c r="D3" s="20" t="s">
        <v>3</v>
      </c>
      <c r="E3" s="21" t="s">
        <v>4</v>
      </c>
      <c r="F3" s="5"/>
      <c r="G3" s="48"/>
      <c r="H3" s="48"/>
    </row>
    <row r="4" spans="1:8" ht="15.75" x14ac:dyDescent="0.25">
      <c r="A4" s="60"/>
      <c r="B4" s="178"/>
      <c r="C4" s="730"/>
      <c r="D4" s="727">
        <v>70001</v>
      </c>
      <c r="E4" s="62" t="s">
        <v>5</v>
      </c>
      <c r="F4" s="63" t="s">
        <v>6</v>
      </c>
      <c r="G4" s="64">
        <v>16</v>
      </c>
      <c r="H4" s="65">
        <v>10</v>
      </c>
    </row>
    <row r="5" spans="1:8" ht="15.75" x14ac:dyDescent="0.25">
      <c r="A5" s="66"/>
      <c r="B5" s="2"/>
      <c r="C5" s="731"/>
      <c r="D5" s="728">
        <v>70003</v>
      </c>
      <c r="E5" s="22" t="s">
        <v>14</v>
      </c>
      <c r="F5" s="12" t="s">
        <v>296</v>
      </c>
      <c r="G5" s="49">
        <v>16</v>
      </c>
      <c r="H5" s="67">
        <v>10</v>
      </c>
    </row>
    <row r="6" spans="1:8" ht="15.75" x14ac:dyDescent="0.25">
      <c r="A6" s="66"/>
      <c r="B6" s="2"/>
      <c r="C6" s="731"/>
      <c r="D6" s="728">
        <v>70004</v>
      </c>
      <c r="E6" s="22" t="s">
        <v>12</v>
      </c>
      <c r="F6" s="12" t="s">
        <v>13</v>
      </c>
      <c r="G6" s="49">
        <v>16</v>
      </c>
      <c r="H6" s="67">
        <v>10</v>
      </c>
    </row>
    <row r="7" spans="1:8" ht="15.75" x14ac:dyDescent="0.25">
      <c r="A7" s="66"/>
      <c r="B7" s="2"/>
      <c r="C7" s="731"/>
      <c r="D7" s="728">
        <v>70005</v>
      </c>
      <c r="E7" s="22" t="s">
        <v>10</v>
      </c>
      <c r="F7" s="12" t="s">
        <v>11</v>
      </c>
      <c r="G7" s="49">
        <v>16</v>
      </c>
      <c r="H7" s="67">
        <v>10</v>
      </c>
    </row>
    <row r="8" spans="1:8" ht="15.75" x14ac:dyDescent="0.25">
      <c r="A8" s="66"/>
      <c r="B8" s="2"/>
      <c r="C8" s="686"/>
      <c r="D8" s="728">
        <v>70008</v>
      </c>
      <c r="E8" s="22" t="s">
        <v>17</v>
      </c>
      <c r="F8" s="12" t="s">
        <v>18</v>
      </c>
      <c r="G8" s="49">
        <v>14</v>
      </c>
      <c r="H8" s="67">
        <v>7</v>
      </c>
    </row>
    <row r="9" spans="1:8" ht="15.75" x14ac:dyDescent="0.25">
      <c r="A9" s="66"/>
      <c r="B9" s="2"/>
      <c r="C9" s="686"/>
      <c r="D9" s="769">
        <v>70016</v>
      </c>
      <c r="E9" s="119" t="s">
        <v>517</v>
      </c>
      <c r="F9" s="17" t="s">
        <v>515</v>
      </c>
      <c r="G9" s="120">
        <v>22.5</v>
      </c>
      <c r="H9" s="768">
        <v>10</v>
      </c>
    </row>
    <row r="10" spans="1:8" ht="15.75" x14ac:dyDescent="0.25">
      <c r="A10" s="66"/>
      <c r="B10" s="2"/>
      <c r="C10" s="731"/>
      <c r="D10" s="726">
        <v>70017</v>
      </c>
      <c r="E10" s="22" t="s">
        <v>795</v>
      </c>
      <c r="F10" s="12" t="s">
        <v>16</v>
      </c>
      <c r="G10" s="49">
        <v>16</v>
      </c>
      <c r="H10" s="67">
        <v>10</v>
      </c>
    </row>
    <row r="11" spans="1:8" ht="15.75" x14ac:dyDescent="0.25">
      <c r="A11" s="110"/>
      <c r="B11" s="300"/>
      <c r="C11" s="732"/>
      <c r="D11" s="726">
        <v>89609</v>
      </c>
      <c r="E11" s="22" t="s">
        <v>270</v>
      </c>
      <c r="F11" s="12" t="s">
        <v>282</v>
      </c>
      <c r="G11" s="49">
        <v>16</v>
      </c>
      <c r="H11" s="67">
        <v>10</v>
      </c>
    </row>
    <row r="12" spans="1:8" ht="15.75" x14ac:dyDescent="0.25">
      <c r="A12" s="66"/>
      <c r="B12" s="2"/>
      <c r="C12" s="731"/>
      <c r="D12" s="726">
        <v>89611</v>
      </c>
      <c r="E12" s="22" t="s">
        <v>269</v>
      </c>
      <c r="F12" s="12" t="s">
        <v>283</v>
      </c>
      <c r="G12" s="49">
        <v>16</v>
      </c>
      <c r="H12" s="67">
        <v>10</v>
      </c>
    </row>
    <row r="13" spans="1:8" ht="15.75" hidden="1" x14ac:dyDescent="0.25">
      <c r="A13" s="404"/>
      <c r="B13" s="109"/>
      <c r="C13" s="733"/>
      <c r="D13" s="27"/>
      <c r="E13" s="28"/>
      <c r="F13" s="29"/>
      <c r="G13" s="50"/>
      <c r="H13" s="50"/>
    </row>
    <row r="14" spans="1:8" ht="15.75" hidden="1" x14ac:dyDescent="0.25">
      <c r="A14" s="404"/>
      <c r="B14" s="109"/>
      <c r="C14" s="733"/>
      <c r="D14" s="18"/>
      <c r="E14" s="21" t="s">
        <v>27</v>
      </c>
      <c r="F14" s="10"/>
      <c r="G14" s="51"/>
      <c r="H14" s="51"/>
    </row>
    <row r="15" spans="1:8" ht="15.75" hidden="1" x14ac:dyDescent="0.25">
      <c r="A15" s="60"/>
      <c r="B15" s="178"/>
      <c r="C15" s="730"/>
      <c r="D15" s="727">
        <v>70100</v>
      </c>
      <c r="E15" s="62" t="s">
        <v>28</v>
      </c>
      <c r="F15" s="63" t="s">
        <v>29</v>
      </c>
      <c r="G15" s="64">
        <v>18</v>
      </c>
      <c r="H15" s="65">
        <v>11</v>
      </c>
    </row>
    <row r="16" spans="1:8" ht="15.75" hidden="1" x14ac:dyDescent="0.25">
      <c r="A16" s="66"/>
      <c r="B16" s="2"/>
      <c r="C16" s="731"/>
      <c r="D16" s="728">
        <v>70102</v>
      </c>
      <c r="E16" s="22" t="s">
        <v>30</v>
      </c>
      <c r="F16" s="12" t="s">
        <v>31</v>
      </c>
      <c r="G16" s="49">
        <v>18</v>
      </c>
      <c r="H16" s="67">
        <v>11</v>
      </c>
    </row>
    <row r="17" spans="1:8" ht="15.75" hidden="1" x14ac:dyDescent="0.25">
      <c r="A17" s="66"/>
      <c r="B17" s="2"/>
      <c r="C17" s="731"/>
      <c r="D17" s="728">
        <v>70104</v>
      </c>
      <c r="E17" s="22" t="s">
        <v>34</v>
      </c>
      <c r="F17" s="12" t="s">
        <v>35</v>
      </c>
      <c r="G17" s="49">
        <v>18</v>
      </c>
      <c r="H17" s="67">
        <v>11</v>
      </c>
    </row>
    <row r="18" spans="1:8" ht="15.75" hidden="1" x14ac:dyDescent="0.25">
      <c r="A18" s="66"/>
      <c r="B18" s="2"/>
      <c r="C18" s="731"/>
      <c r="D18" s="728">
        <v>70106</v>
      </c>
      <c r="E18" s="22" t="s">
        <v>36</v>
      </c>
      <c r="F18" s="12" t="s">
        <v>703</v>
      </c>
      <c r="G18" s="49">
        <v>18</v>
      </c>
      <c r="H18" s="67">
        <v>11</v>
      </c>
    </row>
    <row r="19" spans="1:8" ht="15.75" hidden="1" x14ac:dyDescent="0.25">
      <c r="A19" s="66"/>
      <c r="B19" s="2"/>
      <c r="C19" s="731"/>
      <c r="D19" s="728">
        <v>70108</v>
      </c>
      <c r="E19" s="22" t="s">
        <v>40</v>
      </c>
      <c r="F19" s="17" t="s">
        <v>702</v>
      </c>
      <c r="G19" s="52">
        <v>18</v>
      </c>
      <c r="H19" s="67">
        <v>11</v>
      </c>
    </row>
    <row r="20" spans="1:8" ht="15.75" hidden="1" x14ac:dyDescent="0.25">
      <c r="A20" s="110"/>
      <c r="B20" s="300"/>
      <c r="C20" s="732"/>
      <c r="D20" s="729">
        <v>70110</v>
      </c>
      <c r="E20" s="79" t="s">
        <v>612</v>
      </c>
      <c r="F20" s="296" t="s">
        <v>613</v>
      </c>
      <c r="G20" s="421">
        <v>18</v>
      </c>
      <c r="H20" s="141">
        <v>11</v>
      </c>
    </row>
    <row r="21" spans="1:8" ht="15.75" hidden="1" x14ac:dyDescent="0.25">
      <c r="A21" s="110"/>
      <c r="B21" s="300"/>
      <c r="C21" s="732"/>
      <c r="D21" s="726">
        <v>70114</v>
      </c>
      <c r="E21" s="22" t="s">
        <v>42</v>
      </c>
      <c r="F21" s="17" t="s">
        <v>698</v>
      </c>
      <c r="G21" s="52">
        <v>18</v>
      </c>
      <c r="H21" s="67">
        <v>11</v>
      </c>
    </row>
    <row r="22" spans="1:8" ht="15.75" x14ac:dyDescent="0.25">
      <c r="A22" s="66"/>
      <c r="B22" s="2"/>
      <c r="C22" s="686"/>
      <c r="D22" s="726">
        <v>70062</v>
      </c>
      <c r="E22" s="132" t="s">
        <v>900</v>
      </c>
      <c r="F22" s="17" t="s">
        <v>902</v>
      </c>
      <c r="G22" s="120">
        <v>22.5</v>
      </c>
      <c r="H22" s="49">
        <v>8</v>
      </c>
    </row>
    <row r="23" spans="1:8" ht="16.5" thickBot="1" x14ac:dyDescent="0.3">
      <c r="A23" s="176"/>
      <c r="B23" s="734"/>
      <c r="C23" s="625"/>
      <c r="D23" s="726">
        <v>70063</v>
      </c>
      <c r="E23" s="132" t="s">
        <v>901</v>
      </c>
      <c r="F23" s="17" t="s">
        <v>903</v>
      </c>
      <c r="G23" s="120">
        <v>22.5</v>
      </c>
      <c r="H23" s="49">
        <v>8</v>
      </c>
    </row>
    <row r="24" spans="1:8" ht="16.5" thickBot="1" x14ac:dyDescent="0.3">
      <c r="A24" s="160"/>
      <c r="B24" s="358"/>
      <c r="C24" s="160"/>
      <c r="D24" s="27"/>
      <c r="E24" s="28"/>
      <c r="F24" s="29"/>
      <c r="G24" s="50"/>
      <c r="H24" s="50"/>
    </row>
    <row r="25" spans="1:8" ht="16.5" thickBot="1" x14ac:dyDescent="0.3">
      <c r="D25" s="18"/>
      <c r="E25" s="21" t="s">
        <v>271</v>
      </c>
      <c r="F25" s="10"/>
      <c r="G25" s="51"/>
      <c r="H25" s="51"/>
    </row>
    <row r="26" spans="1:8" ht="15.75" x14ac:dyDescent="0.25">
      <c r="A26" s="60"/>
      <c r="B26" s="178"/>
      <c r="C26" s="178"/>
      <c r="D26" s="61">
        <v>89598</v>
      </c>
      <c r="E26" s="62" t="s">
        <v>464</v>
      </c>
      <c r="F26" s="63" t="s">
        <v>439</v>
      </c>
      <c r="G26" s="64">
        <v>18</v>
      </c>
      <c r="H26" s="65">
        <v>10</v>
      </c>
    </row>
    <row r="27" spans="1:8" ht="15.75" x14ac:dyDescent="0.25">
      <c r="A27" s="139"/>
      <c r="B27" s="287"/>
      <c r="C27" s="287"/>
      <c r="D27" s="78">
        <v>89599</v>
      </c>
      <c r="E27" s="79" t="s">
        <v>289</v>
      </c>
      <c r="F27" s="140" t="s">
        <v>286</v>
      </c>
      <c r="G27" s="80">
        <v>18</v>
      </c>
      <c r="H27" s="141">
        <v>10</v>
      </c>
    </row>
    <row r="28" spans="1:8" ht="15.75" x14ac:dyDescent="0.25">
      <c r="A28" s="139"/>
      <c r="B28" s="287"/>
      <c r="C28" s="287"/>
      <c r="D28" s="78">
        <v>89600</v>
      </c>
      <c r="E28" s="79" t="s">
        <v>287</v>
      </c>
      <c r="F28" s="140" t="s">
        <v>284</v>
      </c>
      <c r="G28" s="80">
        <v>18</v>
      </c>
      <c r="H28" s="141">
        <v>10</v>
      </c>
    </row>
    <row r="29" spans="1:8" ht="15.75" x14ac:dyDescent="0.25">
      <c r="A29" s="66"/>
      <c r="B29" s="2"/>
      <c r="C29" s="2"/>
      <c r="D29" s="14">
        <v>89602</v>
      </c>
      <c r="E29" s="22" t="s">
        <v>288</v>
      </c>
      <c r="F29" s="12" t="s">
        <v>285</v>
      </c>
      <c r="G29" s="49">
        <v>18</v>
      </c>
      <c r="H29" s="67">
        <v>10</v>
      </c>
    </row>
    <row r="30" spans="1:8" ht="15.75" x14ac:dyDescent="0.25">
      <c r="A30" s="110"/>
      <c r="B30" s="300"/>
      <c r="C30" s="300"/>
      <c r="D30" s="14">
        <v>89605</v>
      </c>
      <c r="E30" s="22" t="s">
        <v>437</v>
      </c>
      <c r="F30" s="297" t="s">
        <v>438</v>
      </c>
      <c r="G30" s="52">
        <v>18</v>
      </c>
      <c r="H30" s="94">
        <v>10</v>
      </c>
    </row>
    <row r="31" spans="1:8" ht="15.75" x14ac:dyDescent="0.25">
      <c r="A31" s="110"/>
      <c r="B31" s="300"/>
      <c r="C31" s="300"/>
      <c r="D31" s="449">
        <v>89608</v>
      </c>
      <c r="E31" s="335" t="s">
        <v>436</v>
      </c>
      <c r="F31" s="462" t="s">
        <v>434</v>
      </c>
      <c r="G31" s="341">
        <v>18</v>
      </c>
      <c r="H31" s="451">
        <v>10</v>
      </c>
    </row>
    <row r="32" spans="1:8" ht="16.5" thickBot="1" x14ac:dyDescent="0.3">
      <c r="A32" s="68"/>
      <c r="B32" s="179"/>
      <c r="C32" s="179"/>
      <c r="D32" s="111">
        <v>89622</v>
      </c>
      <c r="E32" s="112" t="s">
        <v>800</v>
      </c>
      <c r="F32" s="113" t="s">
        <v>622</v>
      </c>
      <c r="G32" s="114">
        <v>18</v>
      </c>
      <c r="H32" s="115">
        <v>10</v>
      </c>
    </row>
    <row r="33" spans="1:8" ht="16.5" thickBot="1" x14ac:dyDescent="0.3">
      <c r="D33" s="32"/>
      <c r="E33" s="33"/>
      <c r="F33" s="29"/>
      <c r="G33" s="50"/>
      <c r="H33" s="53"/>
    </row>
    <row r="34" spans="1:8" ht="16.5" thickBot="1" x14ac:dyDescent="0.3">
      <c r="D34" s="11"/>
      <c r="E34" s="21" t="s">
        <v>797</v>
      </c>
      <c r="F34" s="10"/>
      <c r="G34" s="51"/>
      <c r="H34" s="51"/>
    </row>
    <row r="35" spans="1:8" ht="15.75" x14ac:dyDescent="0.25">
      <c r="A35" s="60"/>
      <c r="B35" s="178"/>
      <c r="C35" s="730"/>
      <c r="D35" s="727">
        <v>70401</v>
      </c>
      <c r="E35" s="62" t="s">
        <v>116</v>
      </c>
      <c r="F35" s="63" t="s">
        <v>117</v>
      </c>
      <c r="G35" s="64">
        <v>18</v>
      </c>
      <c r="H35" s="65">
        <v>9</v>
      </c>
    </row>
    <row r="36" spans="1:8" ht="15.75" x14ac:dyDescent="0.25">
      <c r="A36" s="66"/>
      <c r="B36" s="2"/>
      <c r="C36" s="731"/>
      <c r="D36" s="728">
        <v>70402</v>
      </c>
      <c r="E36" s="22" t="s">
        <v>118</v>
      </c>
      <c r="F36" s="12" t="s">
        <v>119</v>
      </c>
      <c r="G36" s="49">
        <v>18</v>
      </c>
      <c r="H36" s="67">
        <v>12</v>
      </c>
    </row>
    <row r="37" spans="1:8" ht="15.75" x14ac:dyDescent="0.25">
      <c r="A37" s="66"/>
      <c r="B37" s="2"/>
      <c r="C37" s="731"/>
      <c r="D37" s="728">
        <v>70406</v>
      </c>
      <c r="E37" s="22" t="s">
        <v>122</v>
      </c>
      <c r="F37" s="12" t="s">
        <v>123</v>
      </c>
      <c r="G37" s="49">
        <v>18</v>
      </c>
      <c r="H37" s="67">
        <v>12</v>
      </c>
    </row>
    <row r="38" spans="1:8" ht="15.75" x14ac:dyDescent="0.25">
      <c r="A38" s="66"/>
      <c r="B38" s="2"/>
      <c r="C38" s="731"/>
      <c r="D38" s="728">
        <v>89613</v>
      </c>
      <c r="E38" s="22" t="s">
        <v>272</v>
      </c>
      <c r="F38" s="12" t="s">
        <v>290</v>
      </c>
      <c r="G38" s="49">
        <v>18</v>
      </c>
      <c r="H38" s="67">
        <v>12</v>
      </c>
    </row>
    <row r="39" spans="1:8" ht="15.75" x14ac:dyDescent="0.25">
      <c r="A39" s="110"/>
      <c r="B39" s="300"/>
      <c r="C39" s="732"/>
      <c r="D39" s="735">
        <v>89615</v>
      </c>
      <c r="E39" s="112" t="s">
        <v>273</v>
      </c>
      <c r="F39" s="113" t="s">
        <v>291</v>
      </c>
      <c r="G39" s="114">
        <v>18</v>
      </c>
      <c r="H39" s="115">
        <v>9</v>
      </c>
    </row>
    <row r="40" spans="1:8" ht="15.75" x14ac:dyDescent="0.25">
      <c r="A40" s="66"/>
      <c r="B40" s="2"/>
      <c r="C40" s="731"/>
      <c r="D40" s="736">
        <v>70447</v>
      </c>
      <c r="E40" s="116" t="s">
        <v>905</v>
      </c>
      <c r="F40" s="17" t="s">
        <v>909</v>
      </c>
      <c r="G40" s="49">
        <v>18</v>
      </c>
      <c r="H40" s="49">
        <v>9</v>
      </c>
    </row>
    <row r="41" spans="1:8" ht="15.75" x14ac:dyDescent="0.25">
      <c r="A41" s="66"/>
      <c r="B41" s="2"/>
      <c r="C41" s="731"/>
      <c r="D41" s="736">
        <v>70448</v>
      </c>
      <c r="E41" s="116" t="s">
        <v>906</v>
      </c>
      <c r="F41" s="17" t="s">
        <v>910</v>
      </c>
      <c r="G41" s="51">
        <v>18</v>
      </c>
      <c r="H41" s="49">
        <v>12</v>
      </c>
    </row>
    <row r="42" spans="1:8" ht="15.75" x14ac:dyDescent="0.25">
      <c r="A42" s="66"/>
      <c r="B42" s="2"/>
      <c r="C42" s="731"/>
      <c r="D42" s="736">
        <v>70449</v>
      </c>
      <c r="E42" s="116" t="s">
        <v>907</v>
      </c>
      <c r="F42" s="17" t="s">
        <v>911</v>
      </c>
      <c r="G42" s="49">
        <v>18</v>
      </c>
      <c r="H42" s="49">
        <v>9</v>
      </c>
    </row>
    <row r="43" spans="1:8" ht="16.5" thickBot="1" x14ac:dyDescent="0.3">
      <c r="A43" s="68"/>
      <c r="B43" s="179"/>
      <c r="C43" s="625"/>
      <c r="D43" s="736">
        <v>70450</v>
      </c>
      <c r="E43" s="116" t="s">
        <v>908</v>
      </c>
      <c r="F43" s="17" t="s">
        <v>912</v>
      </c>
      <c r="G43" s="49">
        <v>18</v>
      </c>
      <c r="H43" s="49">
        <v>12</v>
      </c>
    </row>
    <row r="44" spans="1:8" ht="16.5" thickBot="1" x14ac:dyDescent="0.3">
      <c r="C44" s="109"/>
      <c r="D44" s="288"/>
      <c r="E44" s="289"/>
      <c r="F44" s="290"/>
      <c r="G44" s="291"/>
      <c r="H44" s="291"/>
    </row>
    <row r="45" spans="1:8" ht="16.5" thickBot="1" x14ac:dyDescent="0.3">
      <c r="D45" s="11"/>
      <c r="E45" s="21" t="s">
        <v>664</v>
      </c>
      <c r="F45" s="10"/>
      <c r="G45" s="51"/>
      <c r="H45" s="51"/>
    </row>
    <row r="46" spans="1:8" ht="15.75" x14ac:dyDescent="0.25">
      <c r="A46" s="60"/>
      <c r="B46" s="178"/>
      <c r="C46" s="178"/>
      <c r="D46" s="61">
        <v>70411</v>
      </c>
      <c r="E46" s="62" t="s">
        <v>663</v>
      </c>
      <c r="F46" s="84" t="s">
        <v>131</v>
      </c>
      <c r="G46" s="82">
        <v>12</v>
      </c>
      <c r="H46" s="93">
        <v>6</v>
      </c>
    </row>
    <row r="47" spans="1:8" ht="15.75" x14ac:dyDescent="0.25">
      <c r="A47" s="66"/>
      <c r="B47" s="2"/>
      <c r="C47" s="2"/>
      <c r="D47" s="14">
        <v>70412</v>
      </c>
      <c r="E47" s="22" t="s">
        <v>132</v>
      </c>
      <c r="F47" s="17" t="s">
        <v>133</v>
      </c>
      <c r="G47" s="52">
        <v>12</v>
      </c>
      <c r="H47" s="94">
        <v>6</v>
      </c>
    </row>
    <row r="48" spans="1:8" ht="15.75" x14ac:dyDescent="0.25">
      <c r="A48" s="66"/>
      <c r="B48" s="2"/>
      <c r="C48" s="2"/>
      <c r="D48" s="14">
        <v>70413</v>
      </c>
      <c r="E48" s="22" t="s">
        <v>134</v>
      </c>
      <c r="F48" s="17" t="s">
        <v>135</v>
      </c>
      <c r="G48" s="52">
        <v>12</v>
      </c>
      <c r="H48" s="94">
        <v>6</v>
      </c>
    </row>
    <row r="49" spans="1:8" ht="16.5" thickBot="1" x14ac:dyDescent="0.3">
      <c r="A49" s="298"/>
      <c r="B49" s="299"/>
      <c r="C49" s="299"/>
      <c r="D49" s="14">
        <v>70415</v>
      </c>
      <c r="E49" s="22" t="s">
        <v>136</v>
      </c>
      <c r="F49" s="17" t="s">
        <v>137</v>
      </c>
      <c r="G49" s="52">
        <v>12</v>
      </c>
      <c r="H49" s="94">
        <v>6</v>
      </c>
    </row>
    <row r="50" spans="1:8" ht="15.75" thickBot="1" x14ac:dyDescent="0.3">
      <c r="D50" s="26"/>
      <c r="E50" s="26"/>
      <c r="F50" s="26"/>
      <c r="G50" s="55"/>
      <c r="H50" s="55"/>
    </row>
    <row r="51" spans="1:8" ht="16.5" thickBot="1" x14ac:dyDescent="0.3">
      <c r="B51" s="146"/>
      <c r="C51" s="146"/>
      <c r="D51" s="549"/>
      <c r="E51" s="515" t="s">
        <v>237</v>
      </c>
      <c r="F51" s="550"/>
      <c r="G51" s="429"/>
      <c r="H51" s="490"/>
    </row>
    <row r="52" spans="1:8" ht="15.75" x14ac:dyDescent="0.25">
      <c r="A52" s="60"/>
      <c r="B52" s="130"/>
      <c r="C52" s="130"/>
      <c r="D52" s="221">
        <v>77701</v>
      </c>
      <c r="E52" s="572" t="s">
        <v>733</v>
      </c>
      <c r="F52" s="63" t="s">
        <v>239</v>
      </c>
      <c r="G52" s="63">
        <v>32</v>
      </c>
      <c r="H52" s="63">
        <v>32</v>
      </c>
    </row>
    <row r="53" spans="1:8" s="168" customFormat="1" ht="16.5" thickBot="1" x14ac:dyDescent="0.3">
      <c r="A53" s="589"/>
      <c r="B53" s="196"/>
      <c r="C53" s="196"/>
      <c r="D53" s="85">
        <v>77703</v>
      </c>
      <c r="E53" s="196" t="s">
        <v>626</v>
      </c>
      <c r="F53" s="218" t="s">
        <v>241</v>
      </c>
      <c r="G53" s="470">
        <v>20</v>
      </c>
      <c r="H53" s="470">
        <v>20</v>
      </c>
    </row>
    <row r="54" spans="1:8" s="168" customFormat="1" ht="16.5" thickBot="1" x14ac:dyDescent="0.3">
      <c r="A54" s="407"/>
      <c r="B54" s="407"/>
      <c r="C54" s="407"/>
      <c r="D54" s="551"/>
      <c r="E54" s="552"/>
      <c r="F54" s="553"/>
      <c r="G54" s="554"/>
      <c r="H54" s="554"/>
    </row>
    <row r="55" spans="1:8" s="168" customFormat="1" ht="16.5" thickBot="1" x14ac:dyDescent="0.3">
      <c r="A55" s="567"/>
      <c r="B55" s="567"/>
      <c r="C55" s="567"/>
      <c r="D55" s="547"/>
      <c r="E55" s="427" t="s">
        <v>681</v>
      </c>
      <c r="F55" s="401"/>
      <c r="G55" s="548"/>
      <c r="H55" s="548"/>
    </row>
    <row r="56" spans="1:8" s="168" customFormat="1" ht="15.75" x14ac:dyDescent="0.25">
      <c r="A56" s="618"/>
      <c r="B56" s="189"/>
      <c r="C56" s="189"/>
      <c r="D56" s="129">
        <v>89627</v>
      </c>
      <c r="E56" s="216" t="s">
        <v>682</v>
      </c>
      <c r="F56" s="84" t="s">
        <v>683</v>
      </c>
      <c r="G56" s="82"/>
      <c r="H56" s="65">
        <v>6</v>
      </c>
    </row>
    <row r="57" spans="1:8" s="168" customFormat="1" ht="15.75" x14ac:dyDescent="0.25">
      <c r="A57" s="587"/>
      <c r="B57" s="170"/>
      <c r="C57" s="170"/>
      <c r="D57" s="118">
        <v>89626</v>
      </c>
      <c r="E57" s="132" t="s">
        <v>684</v>
      </c>
      <c r="F57" s="17" t="s">
        <v>685</v>
      </c>
      <c r="G57" s="52"/>
      <c r="H57" s="67">
        <v>9</v>
      </c>
    </row>
    <row r="58" spans="1:8" s="168" customFormat="1" ht="15.75" x14ac:dyDescent="0.25">
      <c r="A58" s="587"/>
      <c r="B58" s="170"/>
      <c r="C58" s="170"/>
      <c r="D58" s="118">
        <v>89629</v>
      </c>
      <c r="E58" s="132" t="s">
        <v>686</v>
      </c>
      <c r="F58" s="17" t="s">
        <v>687</v>
      </c>
      <c r="G58" s="52"/>
      <c r="H58" s="67">
        <v>12</v>
      </c>
    </row>
    <row r="59" spans="1:8" s="168" customFormat="1" ht="16.5" thickBot="1" x14ac:dyDescent="0.3">
      <c r="A59" s="589"/>
      <c r="B59" s="196"/>
      <c r="C59" s="196"/>
      <c r="D59" s="121">
        <v>89628</v>
      </c>
      <c r="E59" s="122" t="s">
        <v>688</v>
      </c>
      <c r="F59" s="77" t="s">
        <v>689</v>
      </c>
      <c r="G59" s="75"/>
      <c r="H59" s="95">
        <v>12</v>
      </c>
    </row>
    <row r="60" spans="1:8" s="168" customFormat="1" ht="16.5" thickBot="1" x14ac:dyDescent="0.3">
      <c r="A60" s="407"/>
      <c r="B60" s="407"/>
      <c r="C60" s="407"/>
      <c r="D60" s="551"/>
      <c r="E60" s="552"/>
      <c r="F60" s="553"/>
      <c r="G60" s="554"/>
      <c r="H60" s="554"/>
    </row>
    <row r="61" spans="1:8" s="168" customFormat="1" ht="16.5" thickBot="1" x14ac:dyDescent="0.3">
      <c r="A61" s="793"/>
      <c r="B61" s="793"/>
      <c r="C61" s="794"/>
      <c r="D61" s="607"/>
      <c r="E61" s="682" t="s">
        <v>829</v>
      </c>
      <c r="F61" s="538"/>
      <c r="G61" s="455"/>
      <c r="H61" s="455"/>
    </row>
    <row r="62" spans="1:8" s="168" customFormat="1" ht="15.75" x14ac:dyDescent="0.25">
      <c r="A62" s="792"/>
      <c r="B62" s="501"/>
      <c r="C62" s="501"/>
      <c r="D62" s="596">
        <v>70748</v>
      </c>
      <c r="E62" s="660" t="s">
        <v>409</v>
      </c>
      <c r="F62" s="140" t="s">
        <v>410</v>
      </c>
      <c r="G62" s="661"/>
      <c r="H62" s="795">
        <v>48</v>
      </c>
    </row>
    <row r="63" spans="1:8" s="168" customFormat="1" ht="15.75" x14ac:dyDescent="0.25">
      <c r="A63" s="587"/>
      <c r="B63" s="170"/>
      <c r="C63" s="170"/>
      <c r="D63" s="173">
        <v>70749</v>
      </c>
      <c r="E63" s="662" t="s">
        <v>413</v>
      </c>
      <c r="F63" s="12" t="s">
        <v>414</v>
      </c>
      <c r="G63" s="645"/>
      <c r="H63" s="273">
        <v>48</v>
      </c>
    </row>
    <row r="64" spans="1:8" s="168" customFormat="1" ht="15.75" x14ac:dyDescent="0.25">
      <c r="A64" s="587"/>
      <c r="B64" s="170"/>
      <c r="C64" s="170"/>
      <c r="D64" s="173">
        <v>70750</v>
      </c>
      <c r="E64" s="662" t="s">
        <v>411</v>
      </c>
      <c r="F64" s="12" t="s">
        <v>412</v>
      </c>
      <c r="G64" s="645"/>
      <c r="H64" s="273">
        <v>48</v>
      </c>
    </row>
    <row r="65" spans="1:8" s="168" customFormat="1" ht="15.75" x14ac:dyDescent="0.25">
      <c r="A65" s="587"/>
      <c r="B65" s="170"/>
      <c r="C65" s="170"/>
      <c r="D65" s="173">
        <v>70751</v>
      </c>
      <c r="E65" s="662" t="s">
        <v>415</v>
      </c>
      <c r="F65" s="12" t="s">
        <v>416</v>
      </c>
      <c r="G65" s="645"/>
      <c r="H65" s="273">
        <v>48</v>
      </c>
    </row>
    <row r="66" spans="1:8" s="168" customFormat="1" ht="16.5" thickBot="1" x14ac:dyDescent="0.3">
      <c r="A66" s="589"/>
      <c r="B66" s="196"/>
      <c r="C66" s="196"/>
      <c r="D66" s="195">
        <v>70752</v>
      </c>
      <c r="E66" s="490" t="s">
        <v>711</v>
      </c>
      <c r="F66" s="71" t="s">
        <v>712</v>
      </c>
      <c r="G66" s="429"/>
      <c r="H66" s="271">
        <v>48</v>
      </c>
    </row>
    <row r="67" spans="1:8" x14ac:dyDescent="0.25">
      <c r="A67" s="1">
        <f>SUBTOTAL(109,A4:A59,A62:A66)</f>
        <v>0</v>
      </c>
      <c r="B67" s="1">
        <f>SUBTOTAL(109,B4:B59,B62:B66)</f>
        <v>0</v>
      </c>
      <c r="C67" s="1">
        <f>SUBTOTAL(109,C4:C59,C62:C66)</f>
        <v>0</v>
      </c>
    </row>
  </sheetData>
  <mergeCells count="1">
    <mergeCell ref="A1:C1"/>
  </mergeCells>
  <printOptions horizontalCentered="1"/>
  <pageMargins left="0" right="0" top="0.6" bottom="0.25" header="0.2" footer="0.3"/>
  <pageSetup scale="80" orientation="portrait" r:id="rId1"/>
  <headerFooter>
    <oddHeader xml:space="preserve">&amp;L&amp;"-,Bold"Order Date: 
&amp;C&amp;"-,Bold"&amp;14FAIRBANKS DISTRIBUTORS - &amp;A
Cust ID C716261&amp;R&amp;"-,Bold"Delivery Date: xx/xx/2018
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00B0F0"/>
  </sheetPr>
  <dimension ref="A1:F98"/>
  <sheetViews>
    <sheetView view="pageLayout" topLeftCell="A29" zoomScaleNormal="100" workbookViewId="0">
      <selection activeCell="H49" sqref="H49"/>
    </sheetView>
  </sheetViews>
  <sheetFormatPr defaultColWidth="8.85546875" defaultRowHeight="15" x14ac:dyDescent="0.25"/>
  <cols>
    <col min="1" max="1" width="10.28515625" style="1" bestFit="1" customWidth="1"/>
    <col min="2" max="2" width="10.42578125" style="3" bestFit="1" customWidth="1"/>
    <col min="3" max="3" width="49.42578125" style="1" bestFit="1" customWidth="1"/>
    <col min="4" max="4" width="16.7109375" style="1" bestFit="1" customWidth="1"/>
    <col min="5" max="6" width="8.85546875" style="44"/>
    <col min="7" max="16384" width="8.85546875" style="1"/>
  </cols>
  <sheetData>
    <row r="1" spans="1:6" ht="15.75" x14ac:dyDescent="0.25">
      <c r="B1" s="1"/>
      <c r="C1" s="4"/>
      <c r="D1" s="4"/>
      <c r="E1" s="45"/>
      <c r="F1" s="45"/>
    </row>
    <row r="2" spans="1:6" ht="15.75" x14ac:dyDescent="0.25">
      <c r="A2" s="159" t="s">
        <v>364</v>
      </c>
      <c r="B2" s="19" t="s">
        <v>0</v>
      </c>
      <c r="C2" s="7" t="s">
        <v>1</v>
      </c>
      <c r="D2" s="6" t="s">
        <v>2</v>
      </c>
      <c r="E2" s="46" t="s">
        <v>293</v>
      </c>
      <c r="F2" s="46" t="s">
        <v>294</v>
      </c>
    </row>
    <row r="3" spans="1:6" ht="16.5" thickBot="1" x14ac:dyDescent="0.3">
      <c r="B3" s="25"/>
      <c r="C3" s="9"/>
      <c r="D3" s="8"/>
      <c r="E3" s="47"/>
      <c r="F3" s="47"/>
    </row>
    <row r="4" spans="1:6" ht="16.5" thickBot="1" x14ac:dyDescent="0.3">
      <c r="B4" s="20" t="s">
        <v>3</v>
      </c>
      <c r="C4" s="21" t="s">
        <v>4</v>
      </c>
      <c r="D4" s="5"/>
      <c r="E4" s="48"/>
      <c r="F4" s="48"/>
    </row>
    <row r="5" spans="1:6" ht="15.75" x14ac:dyDescent="0.25">
      <c r="A5" s="60"/>
      <c r="B5" s="61">
        <v>70001</v>
      </c>
      <c r="C5" s="62" t="s">
        <v>5</v>
      </c>
      <c r="D5" s="63" t="s">
        <v>6</v>
      </c>
      <c r="E5" s="64">
        <v>16</v>
      </c>
      <c r="F5" s="65">
        <v>10</v>
      </c>
    </row>
    <row r="6" spans="1:6" ht="15.75" x14ac:dyDescent="0.25">
      <c r="A6" s="66"/>
      <c r="B6" s="14">
        <v>70003</v>
      </c>
      <c r="C6" s="22" t="s">
        <v>14</v>
      </c>
      <c r="D6" s="12" t="s">
        <v>296</v>
      </c>
      <c r="E6" s="49">
        <v>16</v>
      </c>
      <c r="F6" s="67">
        <v>10</v>
      </c>
    </row>
    <row r="7" spans="1:6" ht="15.75" x14ac:dyDescent="0.25">
      <c r="A7" s="66"/>
      <c r="B7" s="14">
        <v>70004</v>
      </c>
      <c r="C7" s="22" t="s">
        <v>12</v>
      </c>
      <c r="D7" s="12" t="s">
        <v>13</v>
      </c>
      <c r="E7" s="49">
        <v>16</v>
      </c>
      <c r="F7" s="67">
        <v>10</v>
      </c>
    </row>
    <row r="8" spans="1:6" ht="15.75" x14ac:dyDescent="0.25">
      <c r="A8" s="66"/>
      <c r="B8" s="14">
        <v>70005</v>
      </c>
      <c r="C8" s="22" t="s">
        <v>10</v>
      </c>
      <c r="D8" s="12" t="s">
        <v>11</v>
      </c>
      <c r="E8" s="49">
        <v>16</v>
      </c>
      <c r="F8" s="67">
        <v>10</v>
      </c>
    </row>
    <row r="9" spans="1:6" ht="15.75" x14ac:dyDescent="0.25">
      <c r="A9" s="66"/>
      <c r="B9" s="14">
        <v>70008</v>
      </c>
      <c r="C9" s="22" t="s">
        <v>17</v>
      </c>
      <c r="D9" s="12" t="s">
        <v>18</v>
      </c>
      <c r="E9" s="49">
        <v>14</v>
      </c>
      <c r="F9" s="67">
        <v>7</v>
      </c>
    </row>
    <row r="10" spans="1:6" ht="15.75" x14ac:dyDescent="0.25">
      <c r="A10" s="66"/>
      <c r="B10" s="13">
        <v>70016</v>
      </c>
      <c r="C10" s="22" t="s">
        <v>516</v>
      </c>
      <c r="D10" s="12" t="s">
        <v>515</v>
      </c>
      <c r="E10" s="49">
        <v>16</v>
      </c>
      <c r="F10" s="67">
        <v>10</v>
      </c>
    </row>
    <row r="11" spans="1:6" ht="15.75" x14ac:dyDescent="0.25">
      <c r="A11" s="66"/>
      <c r="B11" s="13">
        <v>70017</v>
      </c>
      <c r="C11" s="22" t="s">
        <v>794</v>
      </c>
      <c r="D11" s="12" t="s">
        <v>16</v>
      </c>
      <c r="E11" s="49">
        <v>16</v>
      </c>
      <c r="F11" s="67">
        <v>10</v>
      </c>
    </row>
    <row r="12" spans="1:6" ht="15.75" x14ac:dyDescent="0.25">
      <c r="A12" s="66"/>
      <c r="B12" s="13">
        <v>89609</v>
      </c>
      <c r="C12" s="22" t="s">
        <v>270</v>
      </c>
      <c r="D12" s="12" t="s">
        <v>282</v>
      </c>
      <c r="E12" s="49">
        <v>16</v>
      </c>
      <c r="F12" s="67">
        <v>10</v>
      </c>
    </row>
    <row r="13" spans="1:6" ht="15.75" x14ac:dyDescent="0.25">
      <c r="A13" s="66"/>
      <c r="B13" s="13">
        <v>89611</v>
      </c>
      <c r="C13" s="22" t="s">
        <v>269</v>
      </c>
      <c r="D13" s="12" t="s">
        <v>283</v>
      </c>
      <c r="E13" s="49">
        <v>16</v>
      </c>
      <c r="F13" s="67">
        <v>10</v>
      </c>
    </row>
    <row r="14" spans="1:6" ht="15.75" hidden="1" x14ac:dyDescent="0.25">
      <c r="A14" s="357"/>
      <c r="B14" s="796"/>
      <c r="C14" s="771"/>
      <c r="D14" s="772"/>
      <c r="E14" s="797"/>
      <c r="F14" s="798"/>
    </row>
    <row r="15" spans="1:6" ht="15.75" hidden="1" x14ac:dyDescent="0.25">
      <c r="A15" s="357"/>
      <c r="B15" s="13"/>
      <c r="C15" s="13" t="s">
        <v>27</v>
      </c>
      <c r="D15" s="12"/>
      <c r="E15" s="49"/>
      <c r="F15" s="799"/>
    </row>
    <row r="16" spans="1:6" ht="15.75" hidden="1" x14ac:dyDescent="0.25">
      <c r="A16" s="66"/>
      <c r="B16" s="14">
        <v>70100</v>
      </c>
      <c r="C16" s="22" t="s">
        <v>28</v>
      </c>
      <c r="D16" s="12" t="s">
        <v>29</v>
      </c>
      <c r="E16" s="49">
        <v>18</v>
      </c>
      <c r="F16" s="67">
        <v>11</v>
      </c>
    </row>
    <row r="17" spans="1:6" ht="15.75" hidden="1" x14ac:dyDescent="0.25">
      <c r="A17" s="66"/>
      <c r="B17" s="14">
        <v>70102</v>
      </c>
      <c r="C17" s="22" t="s">
        <v>30</v>
      </c>
      <c r="D17" s="12" t="s">
        <v>31</v>
      </c>
      <c r="E17" s="49">
        <v>18</v>
      </c>
      <c r="F17" s="67">
        <v>11</v>
      </c>
    </row>
    <row r="18" spans="1:6" ht="15.75" hidden="1" x14ac:dyDescent="0.25">
      <c r="A18" s="66"/>
      <c r="B18" s="14">
        <v>70104</v>
      </c>
      <c r="C18" s="22" t="s">
        <v>34</v>
      </c>
      <c r="D18" s="12" t="s">
        <v>35</v>
      </c>
      <c r="E18" s="49">
        <v>18</v>
      </c>
      <c r="F18" s="67">
        <v>11</v>
      </c>
    </row>
    <row r="19" spans="1:6" ht="15.75" hidden="1" x14ac:dyDescent="0.25">
      <c r="A19" s="66"/>
      <c r="B19" s="14">
        <v>70106</v>
      </c>
      <c r="C19" s="22" t="s">
        <v>36</v>
      </c>
      <c r="D19" s="12" t="s">
        <v>703</v>
      </c>
      <c r="E19" s="49">
        <v>18</v>
      </c>
      <c r="F19" s="67">
        <v>11</v>
      </c>
    </row>
    <row r="20" spans="1:6" ht="15.75" hidden="1" x14ac:dyDescent="0.25">
      <c r="A20" s="66"/>
      <c r="B20" s="14">
        <v>70108</v>
      </c>
      <c r="C20" s="22" t="s">
        <v>40</v>
      </c>
      <c r="D20" s="17" t="s">
        <v>702</v>
      </c>
      <c r="E20" s="52">
        <v>18</v>
      </c>
      <c r="F20" s="67">
        <v>11</v>
      </c>
    </row>
    <row r="21" spans="1:6" ht="15.75" hidden="1" x14ac:dyDescent="0.25">
      <c r="A21" s="66"/>
      <c r="B21" s="14">
        <v>70114</v>
      </c>
      <c r="C21" s="22" t="s">
        <v>42</v>
      </c>
      <c r="D21" s="17" t="s">
        <v>698</v>
      </c>
      <c r="E21" s="52">
        <v>18</v>
      </c>
      <c r="F21" s="67">
        <v>11</v>
      </c>
    </row>
    <row r="22" spans="1:6" ht="15.75" x14ac:dyDescent="0.25">
      <c r="A22" s="66"/>
      <c r="B22" s="126">
        <v>70062</v>
      </c>
      <c r="C22" s="132" t="s">
        <v>900</v>
      </c>
      <c r="D22" s="17" t="s">
        <v>902</v>
      </c>
      <c r="E22" s="120">
        <v>22.5</v>
      </c>
      <c r="F22" s="67">
        <v>8</v>
      </c>
    </row>
    <row r="23" spans="1:6" ht="16.5" thickBot="1" x14ac:dyDescent="0.3">
      <c r="A23" s="68"/>
      <c r="B23" s="302">
        <v>70063</v>
      </c>
      <c r="C23" s="133" t="s">
        <v>901</v>
      </c>
      <c r="D23" s="77" t="s">
        <v>903</v>
      </c>
      <c r="E23" s="123">
        <v>22.5</v>
      </c>
      <c r="F23" s="73">
        <v>8</v>
      </c>
    </row>
    <row r="24" spans="1:6" ht="16.5" thickBot="1" x14ac:dyDescent="0.3">
      <c r="A24" s="149"/>
      <c r="B24" s="47"/>
      <c r="C24" s="223"/>
      <c r="D24" s="224"/>
      <c r="E24" s="225"/>
      <c r="F24" s="137"/>
    </row>
    <row r="25" spans="1:6" ht="16.5" thickBot="1" x14ac:dyDescent="0.3">
      <c r="B25" s="18"/>
      <c r="C25" s="21" t="s">
        <v>271</v>
      </c>
      <c r="D25" s="10"/>
      <c r="E25" s="51"/>
      <c r="F25" s="51"/>
    </row>
    <row r="26" spans="1:6" ht="15.75" x14ac:dyDescent="0.25">
      <c r="A26" s="60"/>
      <c r="B26" s="61">
        <v>89599</v>
      </c>
      <c r="C26" s="62" t="s">
        <v>289</v>
      </c>
      <c r="D26" s="63" t="s">
        <v>286</v>
      </c>
      <c r="E26" s="64">
        <v>18</v>
      </c>
      <c r="F26" s="65">
        <v>10</v>
      </c>
    </row>
    <row r="27" spans="1:6" ht="15.75" x14ac:dyDescent="0.25">
      <c r="A27" s="66"/>
      <c r="B27" s="14">
        <v>89600</v>
      </c>
      <c r="C27" s="22" t="s">
        <v>287</v>
      </c>
      <c r="D27" s="12" t="s">
        <v>284</v>
      </c>
      <c r="E27" s="49">
        <v>18</v>
      </c>
      <c r="F27" s="67">
        <v>10</v>
      </c>
    </row>
    <row r="28" spans="1:6" ht="15.75" x14ac:dyDescent="0.25">
      <c r="A28" s="66"/>
      <c r="B28" s="14">
        <v>89602</v>
      </c>
      <c r="C28" s="22" t="s">
        <v>288</v>
      </c>
      <c r="D28" s="12" t="s">
        <v>285</v>
      </c>
      <c r="E28" s="49">
        <v>18</v>
      </c>
      <c r="F28" s="67">
        <v>10</v>
      </c>
    </row>
    <row r="29" spans="1:6" ht="15.75" x14ac:dyDescent="0.25">
      <c r="A29" s="66"/>
      <c r="B29" s="14">
        <v>89605</v>
      </c>
      <c r="C29" s="22" t="s">
        <v>437</v>
      </c>
      <c r="D29" s="12" t="s">
        <v>463</v>
      </c>
      <c r="E29" s="49">
        <v>18</v>
      </c>
      <c r="F29" s="67">
        <v>10</v>
      </c>
    </row>
    <row r="30" spans="1:6" ht="15.75" x14ac:dyDescent="0.25">
      <c r="A30" s="110"/>
      <c r="B30" s="111">
        <v>89608</v>
      </c>
      <c r="C30" s="112" t="s">
        <v>436</v>
      </c>
      <c r="D30" s="113" t="s">
        <v>434</v>
      </c>
      <c r="E30" s="114">
        <v>18</v>
      </c>
      <c r="F30" s="115">
        <v>10</v>
      </c>
    </row>
    <row r="31" spans="1:6" ht="16.5" thickBot="1" x14ac:dyDescent="0.3">
      <c r="A31" s="68"/>
      <c r="B31" s="121">
        <v>89622</v>
      </c>
      <c r="C31" s="133" t="s">
        <v>798</v>
      </c>
      <c r="D31" s="77" t="s">
        <v>622</v>
      </c>
      <c r="E31" s="72">
        <v>18</v>
      </c>
      <c r="F31" s="73">
        <v>10</v>
      </c>
    </row>
    <row r="32" spans="1:6" ht="16.5" thickBot="1" x14ac:dyDescent="0.3">
      <c r="B32" s="32"/>
      <c r="C32" s="33"/>
      <c r="D32" s="29"/>
      <c r="E32" s="50"/>
      <c r="F32" s="53"/>
    </row>
    <row r="33" spans="1:6" ht="16.5" thickBot="1" x14ac:dyDescent="0.3">
      <c r="B33" s="11"/>
      <c r="C33" s="21" t="s">
        <v>115</v>
      </c>
      <c r="D33" s="10"/>
      <c r="E33" s="51"/>
      <c r="F33" s="51"/>
    </row>
    <row r="34" spans="1:6" ht="15.75" x14ac:dyDescent="0.25">
      <c r="A34" s="60"/>
      <c r="B34" s="61">
        <v>70401</v>
      </c>
      <c r="C34" s="62" t="s">
        <v>116</v>
      </c>
      <c r="D34" s="63" t="s">
        <v>117</v>
      </c>
      <c r="E34" s="64">
        <v>18</v>
      </c>
      <c r="F34" s="65">
        <v>9</v>
      </c>
    </row>
    <row r="35" spans="1:6" ht="15.75" x14ac:dyDescent="0.25">
      <c r="A35" s="66"/>
      <c r="B35" s="14">
        <v>70402</v>
      </c>
      <c r="C35" s="22" t="s">
        <v>118</v>
      </c>
      <c r="D35" s="12" t="s">
        <v>119</v>
      </c>
      <c r="E35" s="49">
        <v>18</v>
      </c>
      <c r="F35" s="67">
        <v>12</v>
      </c>
    </row>
    <row r="36" spans="1:6" ht="15.75" hidden="1" x14ac:dyDescent="0.25">
      <c r="A36" s="66"/>
      <c r="B36" s="14">
        <v>89615</v>
      </c>
      <c r="C36" s="22" t="s">
        <v>124</v>
      </c>
      <c r="D36" s="12" t="s">
        <v>125</v>
      </c>
      <c r="E36" s="49">
        <v>12</v>
      </c>
      <c r="F36" s="67" t="s">
        <v>106</v>
      </c>
    </row>
    <row r="37" spans="1:6" ht="15.75" hidden="1" x14ac:dyDescent="0.25">
      <c r="A37" s="66"/>
      <c r="B37" s="14">
        <v>89616</v>
      </c>
      <c r="C37" s="22" t="s">
        <v>126</v>
      </c>
      <c r="D37" s="12" t="s">
        <v>125</v>
      </c>
      <c r="E37" s="49">
        <v>12</v>
      </c>
      <c r="F37" s="67" t="s">
        <v>106</v>
      </c>
    </row>
    <row r="38" spans="1:6" ht="15.75" hidden="1" x14ac:dyDescent="0.25">
      <c r="A38" s="66"/>
      <c r="B38" s="14">
        <v>89613</v>
      </c>
      <c r="C38" s="22" t="s">
        <v>127</v>
      </c>
      <c r="D38" s="12" t="s">
        <v>128</v>
      </c>
      <c r="E38" s="49">
        <v>12</v>
      </c>
      <c r="F38" s="67" t="s">
        <v>106</v>
      </c>
    </row>
    <row r="39" spans="1:6" ht="15.75" hidden="1" x14ac:dyDescent="0.25">
      <c r="A39" s="66"/>
      <c r="B39" s="14"/>
      <c r="C39" s="22" t="s">
        <v>319</v>
      </c>
      <c r="D39" s="12" t="s">
        <v>320</v>
      </c>
      <c r="E39" s="49"/>
      <c r="F39" s="67"/>
    </row>
    <row r="40" spans="1:6" ht="15.75" x14ac:dyDescent="0.25">
      <c r="A40" s="66"/>
      <c r="B40" s="14">
        <v>89613</v>
      </c>
      <c r="C40" s="22" t="s">
        <v>272</v>
      </c>
      <c r="D40" s="12" t="s">
        <v>290</v>
      </c>
      <c r="E40" s="49">
        <v>18</v>
      </c>
      <c r="F40" s="67">
        <v>12</v>
      </c>
    </row>
    <row r="41" spans="1:6" ht="15.75" x14ac:dyDescent="0.25">
      <c r="A41" s="110"/>
      <c r="B41" s="111">
        <v>89615</v>
      </c>
      <c r="C41" s="112" t="s">
        <v>273</v>
      </c>
      <c r="D41" s="113" t="s">
        <v>291</v>
      </c>
      <c r="E41" s="114">
        <v>18</v>
      </c>
      <c r="F41" s="115">
        <v>9</v>
      </c>
    </row>
    <row r="42" spans="1:6" ht="15.75" x14ac:dyDescent="0.25">
      <c r="A42" s="66"/>
      <c r="B42" s="118">
        <v>70447</v>
      </c>
      <c r="C42" s="116" t="s">
        <v>905</v>
      </c>
      <c r="D42" s="17" t="s">
        <v>909</v>
      </c>
      <c r="E42" s="49">
        <v>18</v>
      </c>
      <c r="F42" s="67">
        <v>9</v>
      </c>
    </row>
    <row r="43" spans="1:6" ht="15.75" x14ac:dyDescent="0.25">
      <c r="A43" s="66"/>
      <c r="B43" s="118">
        <v>70448</v>
      </c>
      <c r="C43" s="116" t="s">
        <v>906</v>
      </c>
      <c r="D43" s="17" t="s">
        <v>910</v>
      </c>
      <c r="E43" s="49">
        <v>18</v>
      </c>
      <c r="F43" s="67">
        <v>12</v>
      </c>
    </row>
    <row r="44" spans="1:6" ht="15.75" x14ac:dyDescent="0.25">
      <c r="A44" s="66"/>
      <c r="B44" s="118">
        <v>70449</v>
      </c>
      <c r="C44" s="116" t="s">
        <v>907</v>
      </c>
      <c r="D44" s="17" t="s">
        <v>911</v>
      </c>
      <c r="E44" s="49">
        <v>18</v>
      </c>
      <c r="F44" s="67">
        <v>9</v>
      </c>
    </row>
    <row r="45" spans="1:6" ht="16.5" thickBot="1" x14ac:dyDescent="0.3">
      <c r="A45" s="68"/>
      <c r="B45" s="121">
        <v>70450</v>
      </c>
      <c r="C45" s="117" t="s">
        <v>908</v>
      </c>
      <c r="D45" s="77" t="s">
        <v>912</v>
      </c>
      <c r="E45" s="72">
        <v>18</v>
      </c>
      <c r="F45" s="73">
        <v>12</v>
      </c>
    </row>
    <row r="46" spans="1:6" ht="16.5" thickBot="1" x14ac:dyDescent="0.3">
      <c r="B46" s="35"/>
      <c r="C46" s="36"/>
      <c r="D46" s="37"/>
      <c r="E46" s="54"/>
      <c r="F46" s="54"/>
    </row>
    <row r="47" spans="1:6" ht="16.5" thickBot="1" x14ac:dyDescent="0.3">
      <c r="B47" s="11"/>
      <c r="C47" s="21" t="s">
        <v>664</v>
      </c>
      <c r="D47" s="10"/>
      <c r="E47" s="51"/>
      <c r="F47" s="51"/>
    </row>
    <row r="48" spans="1:6" ht="15.75" x14ac:dyDescent="0.25">
      <c r="A48" s="60"/>
      <c r="B48" s="61">
        <v>70411</v>
      </c>
      <c r="C48" s="62" t="s">
        <v>665</v>
      </c>
      <c r="D48" s="84" t="s">
        <v>131</v>
      </c>
      <c r="E48" s="82">
        <v>12</v>
      </c>
      <c r="F48" s="93">
        <v>6</v>
      </c>
    </row>
    <row r="49" spans="1:6" ht="15.75" x14ac:dyDescent="0.25">
      <c r="A49" s="66"/>
      <c r="B49" s="14">
        <v>70412</v>
      </c>
      <c r="C49" s="22" t="s">
        <v>132</v>
      </c>
      <c r="D49" s="17" t="s">
        <v>133</v>
      </c>
      <c r="E49" s="52">
        <v>12</v>
      </c>
      <c r="F49" s="94">
        <v>6</v>
      </c>
    </row>
    <row r="50" spans="1:6" ht="15.75" x14ac:dyDescent="0.25">
      <c r="A50" s="110"/>
      <c r="B50" s="265">
        <v>70413</v>
      </c>
      <c r="C50" s="278" t="s">
        <v>134</v>
      </c>
      <c r="D50" s="163" t="s">
        <v>135</v>
      </c>
      <c r="E50" s="164">
        <v>12</v>
      </c>
      <c r="F50" s="267">
        <v>6</v>
      </c>
    </row>
    <row r="51" spans="1:6" ht="15.75" x14ac:dyDescent="0.25">
      <c r="A51" s="2"/>
      <c r="B51" s="118">
        <v>70415</v>
      </c>
      <c r="C51" s="132" t="s">
        <v>1000</v>
      </c>
      <c r="D51" s="17" t="s">
        <v>1001</v>
      </c>
      <c r="E51" s="52">
        <v>12</v>
      </c>
      <c r="F51" s="52">
        <v>6</v>
      </c>
    </row>
    <row r="52" spans="1:6" ht="16.5" thickBot="1" x14ac:dyDescent="0.3">
      <c r="A52" s="109"/>
      <c r="B52" s="42"/>
      <c r="C52" s="28"/>
      <c r="D52" s="509"/>
      <c r="E52" s="50"/>
      <c r="F52" s="50"/>
    </row>
    <row r="53" spans="1:6" ht="16.5" thickBot="1" x14ac:dyDescent="0.3">
      <c r="A53" s="294"/>
      <c r="B53" s="438"/>
      <c r="C53" s="138" t="s">
        <v>237</v>
      </c>
      <c r="D53" s="514"/>
      <c r="E53" s="430"/>
      <c r="F53" s="430"/>
    </row>
    <row r="54" spans="1:6" ht="16.5" thickBot="1" x14ac:dyDescent="0.3">
      <c r="A54" s="176"/>
      <c r="B54" s="512">
        <v>77703</v>
      </c>
      <c r="C54" s="256" t="s">
        <v>240</v>
      </c>
      <c r="D54" s="513" t="s">
        <v>241</v>
      </c>
      <c r="E54" s="488">
        <v>20</v>
      </c>
      <c r="F54" s="476">
        <v>20</v>
      </c>
    </row>
    <row r="55" spans="1:6" s="203" customFormat="1" ht="16.5" thickBot="1" x14ac:dyDescent="0.3">
      <c r="A55" s="274"/>
      <c r="B55" s="42"/>
      <c r="C55" s="28"/>
      <c r="D55" s="29"/>
      <c r="E55" s="50"/>
      <c r="F55" s="50"/>
    </row>
    <row r="56" spans="1:6" s="203" customFormat="1" ht="16.5" thickBot="1" x14ac:dyDescent="0.3">
      <c r="A56" s="294"/>
      <c r="B56" s="526"/>
      <c r="C56" s="138" t="s">
        <v>681</v>
      </c>
      <c r="D56" s="527"/>
      <c r="E56" s="430"/>
      <c r="F56" s="430"/>
    </row>
    <row r="57" spans="1:6" s="203" customFormat="1" ht="15.75" x14ac:dyDescent="0.25">
      <c r="A57" s="60"/>
      <c r="B57" s="129">
        <v>89627</v>
      </c>
      <c r="C57" s="216" t="s">
        <v>682</v>
      </c>
      <c r="D57" s="84" t="s">
        <v>683</v>
      </c>
      <c r="E57" s="82"/>
      <c r="F57" s="65">
        <v>6</v>
      </c>
    </row>
    <row r="58" spans="1:6" s="203" customFormat="1" ht="15.75" x14ac:dyDescent="0.25">
      <c r="A58" s="66"/>
      <c r="B58" s="118">
        <v>89626</v>
      </c>
      <c r="C58" s="132" t="s">
        <v>684</v>
      </c>
      <c r="D58" s="17" t="s">
        <v>685</v>
      </c>
      <c r="E58" s="52"/>
      <c r="F58" s="67">
        <v>9</v>
      </c>
    </row>
    <row r="59" spans="1:6" s="203" customFormat="1" ht="15.75" x14ac:dyDescent="0.25">
      <c r="A59" s="66"/>
      <c r="B59" s="118">
        <v>89629</v>
      </c>
      <c r="C59" s="132" t="s">
        <v>686</v>
      </c>
      <c r="D59" s="17" t="s">
        <v>687</v>
      </c>
      <c r="E59" s="52"/>
      <c r="F59" s="67">
        <v>12</v>
      </c>
    </row>
    <row r="60" spans="1:6" s="203" customFormat="1" ht="16.5" thickBot="1" x14ac:dyDescent="0.3">
      <c r="A60" s="68"/>
      <c r="B60" s="121">
        <v>89628</v>
      </c>
      <c r="C60" s="122" t="s">
        <v>688</v>
      </c>
      <c r="D60" s="77" t="s">
        <v>689</v>
      </c>
      <c r="E60" s="75"/>
      <c r="F60" s="95">
        <v>12</v>
      </c>
    </row>
    <row r="61" spans="1:6" ht="16.5" thickBot="1" x14ac:dyDescent="0.3">
      <c r="B61" s="30"/>
      <c r="C61" s="26"/>
      <c r="D61" s="26"/>
      <c r="E61" s="53"/>
      <c r="F61" s="53"/>
    </row>
    <row r="62" spans="1:6" ht="16.5" thickBot="1" x14ac:dyDescent="0.3">
      <c r="B62" s="18"/>
      <c r="C62" s="21" t="s">
        <v>264</v>
      </c>
      <c r="D62" s="10"/>
      <c r="E62" s="51"/>
      <c r="F62" s="51"/>
    </row>
    <row r="63" spans="1:6" ht="15.75" x14ac:dyDescent="0.25">
      <c r="A63" s="60"/>
      <c r="B63" s="61">
        <v>80712</v>
      </c>
      <c r="C63" s="62" t="s">
        <v>265</v>
      </c>
      <c r="D63" s="63" t="s">
        <v>602</v>
      </c>
      <c r="E63" s="64">
        <v>16</v>
      </c>
      <c r="F63" s="65">
        <v>10</v>
      </c>
    </row>
    <row r="64" spans="1:6" ht="15.75" x14ac:dyDescent="0.25">
      <c r="A64" s="66"/>
      <c r="B64" s="14">
        <v>80713</v>
      </c>
      <c r="C64" s="22" t="s">
        <v>266</v>
      </c>
      <c r="D64" s="12" t="s">
        <v>603</v>
      </c>
      <c r="E64" s="49">
        <v>16</v>
      </c>
      <c r="F64" s="67">
        <v>10</v>
      </c>
    </row>
    <row r="65" spans="1:6" ht="15.75" x14ac:dyDescent="0.25">
      <c r="A65" s="66"/>
      <c r="B65" s="14">
        <v>80740</v>
      </c>
      <c r="C65" s="22" t="s">
        <v>954</v>
      </c>
      <c r="D65" s="12" t="s">
        <v>957</v>
      </c>
      <c r="E65" s="49">
        <v>24</v>
      </c>
      <c r="F65" s="67">
        <v>10</v>
      </c>
    </row>
    <row r="66" spans="1:6" ht="15.75" x14ac:dyDescent="0.25">
      <c r="A66" s="66"/>
      <c r="B66" s="14">
        <v>80739</v>
      </c>
      <c r="C66" s="22" t="s">
        <v>337</v>
      </c>
      <c r="D66" s="12" t="s">
        <v>956</v>
      </c>
      <c r="E66" s="49">
        <v>24</v>
      </c>
      <c r="F66" s="67">
        <v>10</v>
      </c>
    </row>
    <row r="67" spans="1:6" ht="15.75" x14ac:dyDescent="0.25">
      <c r="A67" s="66"/>
      <c r="B67" s="14">
        <v>80733</v>
      </c>
      <c r="C67" s="22" t="s">
        <v>483</v>
      </c>
      <c r="D67" s="12" t="s">
        <v>484</v>
      </c>
      <c r="E67" s="49"/>
      <c r="F67" s="67">
        <v>10</v>
      </c>
    </row>
    <row r="68" spans="1:6" ht="15.75" x14ac:dyDescent="0.25">
      <c r="A68" s="66"/>
      <c r="B68" s="14">
        <v>80735</v>
      </c>
      <c r="C68" s="22" t="s">
        <v>485</v>
      </c>
      <c r="D68" s="12" t="s">
        <v>486</v>
      </c>
      <c r="E68" s="49"/>
      <c r="F68" s="67">
        <v>10</v>
      </c>
    </row>
    <row r="69" spans="1:6" ht="15.75" x14ac:dyDescent="0.25">
      <c r="A69" s="66"/>
      <c r="B69" s="14">
        <v>80736</v>
      </c>
      <c r="C69" s="22" t="s">
        <v>487</v>
      </c>
      <c r="D69" s="12" t="s">
        <v>488</v>
      </c>
      <c r="E69" s="49"/>
      <c r="F69" s="67">
        <v>10</v>
      </c>
    </row>
    <row r="70" spans="1:6" ht="15.75" x14ac:dyDescent="0.25">
      <c r="A70" s="66"/>
      <c r="B70" s="14">
        <v>80737</v>
      </c>
      <c r="C70" s="22" t="s">
        <v>489</v>
      </c>
      <c r="D70" s="12" t="s">
        <v>490</v>
      </c>
      <c r="E70" s="49"/>
      <c r="F70" s="67">
        <v>10</v>
      </c>
    </row>
    <row r="71" spans="1:6" ht="15.75" x14ac:dyDescent="0.25">
      <c r="A71" s="66"/>
      <c r="B71" s="14">
        <v>80738</v>
      </c>
      <c r="C71" s="22" t="s">
        <v>799</v>
      </c>
      <c r="D71" s="12" t="s">
        <v>492</v>
      </c>
      <c r="E71" s="49"/>
      <c r="F71" s="67">
        <v>10</v>
      </c>
    </row>
    <row r="72" spans="1:6" ht="15.75" x14ac:dyDescent="0.25">
      <c r="A72" s="66"/>
      <c r="B72" s="14">
        <v>80765</v>
      </c>
      <c r="C72" s="22" t="s">
        <v>267</v>
      </c>
      <c r="D72" s="12" t="s">
        <v>958</v>
      </c>
      <c r="E72" s="49">
        <v>18</v>
      </c>
      <c r="F72" s="67">
        <v>12</v>
      </c>
    </row>
    <row r="73" spans="1:6" ht="16.5" thickBot="1" x14ac:dyDescent="0.3">
      <c r="A73" s="68"/>
      <c r="B73" s="69">
        <v>80766</v>
      </c>
      <c r="C73" s="70" t="s">
        <v>268</v>
      </c>
      <c r="D73" s="71" t="s">
        <v>959</v>
      </c>
      <c r="E73" s="72">
        <v>18</v>
      </c>
      <c r="F73" s="73">
        <v>9</v>
      </c>
    </row>
    <row r="74" spans="1:6" ht="16.5" hidden="1" thickBot="1" x14ac:dyDescent="0.3">
      <c r="A74" s="176"/>
      <c r="B74" s="512">
        <v>80768</v>
      </c>
      <c r="C74" s="256" t="s">
        <v>341</v>
      </c>
      <c r="D74" s="487" t="s">
        <v>347</v>
      </c>
      <c r="E74" s="488">
        <v>18</v>
      </c>
      <c r="F74" s="476">
        <v>6</v>
      </c>
    </row>
    <row r="75" spans="1:6" ht="16.5" thickBot="1" x14ac:dyDescent="0.3">
      <c r="A75" s="109"/>
      <c r="B75" s="42"/>
      <c r="C75" s="295"/>
      <c r="D75" s="29"/>
      <c r="E75" s="50"/>
      <c r="F75" s="50"/>
    </row>
    <row r="76" spans="1:6" ht="16.5" thickBot="1" x14ac:dyDescent="0.3">
      <c r="A76" s="294"/>
      <c r="B76" s="611"/>
      <c r="C76" s="610" t="s">
        <v>777</v>
      </c>
      <c r="D76" s="550"/>
      <c r="E76" s="430"/>
      <c r="F76" s="430"/>
    </row>
    <row r="77" spans="1:6" ht="15.75" x14ac:dyDescent="0.25">
      <c r="A77" s="60"/>
      <c r="B77" s="129">
        <v>80773</v>
      </c>
      <c r="C77" s="216" t="s">
        <v>778</v>
      </c>
      <c r="D77" s="84" t="s">
        <v>779</v>
      </c>
      <c r="E77" s="82"/>
      <c r="F77" s="65">
        <v>6</v>
      </c>
    </row>
    <row r="78" spans="1:6" ht="15.75" x14ac:dyDescent="0.25">
      <c r="A78" s="66"/>
      <c r="B78" s="118">
        <v>80774</v>
      </c>
      <c r="C78" s="132" t="s">
        <v>780</v>
      </c>
      <c r="D78" s="17" t="s">
        <v>781</v>
      </c>
      <c r="E78" s="52"/>
      <c r="F78" s="67">
        <v>6</v>
      </c>
    </row>
    <row r="79" spans="1:6" ht="15.75" x14ac:dyDescent="0.25">
      <c r="A79" s="66"/>
      <c r="B79" s="118">
        <v>80775</v>
      </c>
      <c r="C79" s="132" t="s">
        <v>782</v>
      </c>
      <c r="D79" s="17" t="s">
        <v>783</v>
      </c>
      <c r="E79" s="52"/>
      <c r="F79" s="67">
        <v>7</v>
      </c>
    </row>
    <row r="80" spans="1:6" ht="15.75" x14ac:dyDescent="0.25">
      <c r="A80" s="66"/>
      <c r="B80" s="118">
        <v>80776</v>
      </c>
      <c r="C80" s="132" t="s">
        <v>784</v>
      </c>
      <c r="D80" s="17" t="s">
        <v>785</v>
      </c>
      <c r="E80" s="613"/>
      <c r="F80" s="263">
        <v>7</v>
      </c>
    </row>
    <row r="81" spans="1:6" ht="16.5" thickBot="1" x14ac:dyDescent="0.3">
      <c r="A81" s="68"/>
      <c r="B81" s="121">
        <v>80777</v>
      </c>
      <c r="C81" s="133" t="s">
        <v>786</v>
      </c>
      <c r="D81" s="77" t="s">
        <v>787</v>
      </c>
      <c r="E81" s="614"/>
      <c r="F81" s="307">
        <v>7</v>
      </c>
    </row>
    <row r="82" spans="1:6" ht="16.5" thickBot="1" x14ac:dyDescent="0.3">
      <c r="A82" s="109"/>
      <c r="B82" s="156"/>
      <c r="C82" s="149"/>
      <c r="D82" s="124"/>
      <c r="E82" s="612"/>
      <c r="F82" s="548"/>
    </row>
    <row r="83" spans="1:6" ht="15.75" x14ac:dyDescent="0.25">
      <c r="A83" s="60"/>
      <c r="B83" s="646">
        <v>70748</v>
      </c>
      <c r="C83" s="130" t="s">
        <v>409</v>
      </c>
      <c r="D83" s="647" t="s">
        <v>410</v>
      </c>
      <c r="E83" s="63"/>
      <c r="F83" s="648">
        <v>48</v>
      </c>
    </row>
    <row r="84" spans="1:6" ht="15.75" x14ac:dyDescent="0.25">
      <c r="A84" s="66"/>
      <c r="B84" s="644">
        <v>70749</v>
      </c>
      <c r="C84" s="116" t="s">
        <v>413</v>
      </c>
      <c r="D84" s="645" t="s">
        <v>414</v>
      </c>
      <c r="E84" s="12"/>
      <c r="F84" s="649">
        <v>48</v>
      </c>
    </row>
    <row r="85" spans="1:6" ht="15.75" x14ac:dyDescent="0.25">
      <c r="A85" s="66"/>
      <c r="B85" s="644">
        <v>70750</v>
      </c>
      <c r="C85" s="116" t="s">
        <v>411</v>
      </c>
      <c r="D85" s="645" t="s">
        <v>412</v>
      </c>
      <c r="E85" s="12"/>
      <c r="F85" s="649">
        <v>48</v>
      </c>
    </row>
    <row r="86" spans="1:6" ht="15.75" x14ac:dyDescent="0.25">
      <c r="A86" s="66"/>
      <c r="B86" s="644">
        <v>70751</v>
      </c>
      <c r="C86" s="116" t="s">
        <v>415</v>
      </c>
      <c r="D86" s="645" t="s">
        <v>416</v>
      </c>
      <c r="E86" s="12"/>
      <c r="F86" s="649">
        <v>48</v>
      </c>
    </row>
    <row r="87" spans="1:6" ht="16.5" thickBot="1" x14ac:dyDescent="0.3">
      <c r="A87" s="68"/>
      <c r="B87" s="650">
        <v>70752</v>
      </c>
      <c r="C87" s="117" t="s">
        <v>711</v>
      </c>
      <c r="D87" s="651" t="s">
        <v>712</v>
      </c>
      <c r="E87" s="71"/>
      <c r="F87" s="652">
        <v>48</v>
      </c>
    </row>
    <row r="88" spans="1:6" x14ac:dyDescent="0.25">
      <c r="B88" s="180"/>
      <c r="C88" s="109"/>
      <c r="D88" s="109"/>
      <c r="E88" s="181"/>
      <c r="F88" s="181"/>
    </row>
    <row r="89" spans="1:6" x14ac:dyDescent="0.25">
      <c r="A89" s="109"/>
      <c r="B89" s="180"/>
      <c r="C89" s="109"/>
      <c r="D89" s="109"/>
      <c r="E89" s="181"/>
      <c r="F89" s="181"/>
    </row>
    <row r="90" spans="1:6" ht="15.75" x14ac:dyDescent="0.25">
      <c r="A90" s="109"/>
      <c r="B90" s="547"/>
      <c r="C90" s="407"/>
      <c r="D90" s="109"/>
      <c r="E90" s="181"/>
      <c r="F90" s="181"/>
    </row>
    <row r="91" spans="1:6" ht="15.75" x14ac:dyDescent="0.25">
      <c r="A91" s="109"/>
      <c r="B91" s="547"/>
      <c r="C91" s="109"/>
      <c r="D91" s="109"/>
      <c r="E91" s="181"/>
      <c r="F91" s="181"/>
    </row>
    <row r="92" spans="1:6" ht="15.75" x14ac:dyDescent="0.25">
      <c r="A92" s="109"/>
      <c r="B92" s="547"/>
      <c r="C92" s="109"/>
      <c r="D92" s="109"/>
      <c r="E92" s="181"/>
      <c r="F92" s="181"/>
    </row>
    <row r="93" spans="1:6" ht="15.75" x14ac:dyDescent="0.25">
      <c r="A93" s="109"/>
      <c r="B93" s="547"/>
      <c r="C93" s="109"/>
      <c r="D93" s="109"/>
      <c r="E93" s="181"/>
      <c r="F93" s="181"/>
    </row>
    <row r="94" spans="1:6" ht="15.75" x14ac:dyDescent="0.25">
      <c r="A94" s="109"/>
      <c r="B94" s="547"/>
      <c r="C94" s="109"/>
      <c r="D94" s="109"/>
      <c r="E94" s="181"/>
      <c r="F94" s="181"/>
    </row>
    <row r="95" spans="1:6" x14ac:dyDescent="0.25">
      <c r="B95" s="180"/>
      <c r="C95" s="109"/>
      <c r="D95" s="109"/>
      <c r="E95" s="181"/>
      <c r="F95" s="181"/>
    </row>
    <row r="96" spans="1:6" x14ac:dyDescent="0.25">
      <c r="B96" s="180"/>
      <c r="C96" s="109"/>
      <c r="D96" s="109"/>
      <c r="E96" s="181"/>
      <c r="F96" s="181"/>
    </row>
    <row r="98" spans="1:1" x14ac:dyDescent="0.25">
      <c r="A98" s="1">
        <f>SUBTOTAL(109,A5:A94)</f>
        <v>0</v>
      </c>
    </row>
  </sheetData>
  <printOptions horizontalCentered="1"/>
  <pageMargins left="0" right="0" top="0.6" bottom="0.25" header="0.2" footer="0.3"/>
  <pageSetup scale="80" fitToHeight="2" orientation="portrait" r:id="rId1"/>
  <headerFooter>
    <oddHeader xml:space="preserve">&amp;L&amp;"-,Bold"Order Date:  
&amp;C&amp;"-,Bold"&amp;14FAIRBANKS DISTRIBUTORS - &amp;A
Cust ID C716261&amp;R&amp;"-,Bold"Delivery Date: xx/xx/2018
</oddHeader>
  </headerFooter>
  <rowBreaks count="1" manualBreakCount="1">
    <brk id="60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>
    <tabColor rgb="FF00B0F0"/>
  </sheetPr>
  <dimension ref="A1:E91"/>
  <sheetViews>
    <sheetView view="pageLayout" zoomScaleNormal="100" workbookViewId="0">
      <selection activeCell="B14" sqref="B14"/>
    </sheetView>
  </sheetViews>
  <sheetFormatPr defaultRowHeight="12.75" x14ac:dyDescent="0.2"/>
  <cols>
    <col min="1" max="1" width="9.140625" style="229"/>
    <col min="2" max="2" width="37.85546875" style="229" customWidth="1"/>
    <col min="3" max="3" width="20.140625" style="229" customWidth="1"/>
    <col min="4" max="4" width="10" style="229" customWidth="1"/>
    <col min="5" max="5" width="17.5703125" style="229" customWidth="1"/>
    <col min="6" max="257" width="9.140625" style="229"/>
    <col min="258" max="258" width="36.7109375" style="229" customWidth="1"/>
    <col min="259" max="259" width="20.140625" style="229" customWidth="1"/>
    <col min="260" max="260" width="10" style="229" customWidth="1"/>
    <col min="261" max="261" width="17.5703125" style="229" customWidth="1"/>
    <col min="262" max="513" width="9.140625" style="229"/>
    <col min="514" max="514" width="36.7109375" style="229" customWidth="1"/>
    <col min="515" max="515" width="20.140625" style="229" customWidth="1"/>
    <col min="516" max="516" width="10" style="229" customWidth="1"/>
    <col min="517" max="517" width="17.5703125" style="229" customWidth="1"/>
    <col min="518" max="769" width="9.140625" style="229"/>
    <col min="770" max="770" width="36.7109375" style="229" customWidth="1"/>
    <col min="771" max="771" width="20.140625" style="229" customWidth="1"/>
    <col min="772" max="772" width="10" style="229" customWidth="1"/>
    <col min="773" max="773" width="17.5703125" style="229" customWidth="1"/>
    <col min="774" max="1025" width="9.140625" style="229"/>
    <col min="1026" max="1026" width="36.7109375" style="229" customWidth="1"/>
    <col min="1027" max="1027" width="20.140625" style="229" customWidth="1"/>
    <col min="1028" max="1028" width="10" style="229" customWidth="1"/>
    <col min="1029" max="1029" width="17.5703125" style="229" customWidth="1"/>
    <col min="1030" max="1281" width="9.140625" style="229"/>
    <col min="1282" max="1282" width="36.7109375" style="229" customWidth="1"/>
    <col min="1283" max="1283" width="20.140625" style="229" customWidth="1"/>
    <col min="1284" max="1284" width="10" style="229" customWidth="1"/>
    <col min="1285" max="1285" width="17.5703125" style="229" customWidth="1"/>
    <col min="1286" max="1537" width="9.140625" style="229"/>
    <col min="1538" max="1538" width="36.7109375" style="229" customWidth="1"/>
    <col min="1539" max="1539" width="20.140625" style="229" customWidth="1"/>
    <col min="1540" max="1540" width="10" style="229" customWidth="1"/>
    <col min="1541" max="1541" width="17.5703125" style="229" customWidth="1"/>
    <col min="1542" max="1793" width="9.140625" style="229"/>
    <col min="1794" max="1794" width="36.7109375" style="229" customWidth="1"/>
    <col min="1795" max="1795" width="20.140625" style="229" customWidth="1"/>
    <col min="1796" max="1796" width="10" style="229" customWidth="1"/>
    <col min="1797" max="1797" width="17.5703125" style="229" customWidth="1"/>
    <col min="1798" max="2049" width="9.140625" style="229"/>
    <col min="2050" max="2050" width="36.7109375" style="229" customWidth="1"/>
    <col min="2051" max="2051" width="20.140625" style="229" customWidth="1"/>
    <col min="2052" max="2052" width="10" style="229" customWidth="1"/>
    <col min="2053" max="2053" width="17.5703125" style="229" customWidth="1"/>
    <col min="2054" max="2305" width="9.140625" style="229"/>
    <col min="2306" max="2306" width="36.7109375" style="229" customWidth="1"/>
    <col min="2307" max="2307" width="20.140625" style="229" customWidth="1"/>
    <col min="2308" max="2308" width="10" style="229" customWidth="1"/>
    <col min="2309" max="2309" width="17.5703125" style="229" customWidth="1"/>
    <col min="2310" max="2561" width="9.140625" style="229"/>
    <col min="2562" max="2562" width="36.7109375" style="229" customWidth="1"/>
    <col min="2563" max="2563" width="20.140625" style="229" customWidth="1"/>
    <col min="2564" max="2564" width="10" style="229" customWidth="1"/>
    <col min="2565" max="2565" width="17.5703125" style="229" customWidth="1"/>
    <col min="2566" max="2817" width="9.140625" style="229"/>
    <col min="2818" max="2818" width="36.7109375" style="229" customWidth="1"/>
    <col min="2819" max="2819" width="20.140625" style="229" customWidth="1"/>
    <col min="2820" max="2820" width="10" style="229" customWidth="1"/>
    <col min="2821" max="2821" width="17.5703125" style="229" customWidth="1"/>
    <col min="2822" max="3073" width="9.140625" style="229"/>
    <col min="3074" max="3074" width="36.7109375" style="229" customWidth="1"/>
    <col min="3075" max="3075" width="20.140625" style="229" customWidth="1"/>
    <col min="3076" max="3076" width="10" style="229" customWidth="1"/>
    <col min="3077" max="3077" width="17.5703125" style="229" customWidth="1"/>
    <col min="3078" max="3329" width="9.140625" style="229"/>
    <col min="3330" max="3330" width="36.7109375" style="229" customWidth="1"/>
    <col min="3331" max="3331" width="20.140625" style="229" customWidth="1"/>
    <col min="3332" max="3332" width="10" style="229" customWidth="1"/>
    <col min="3333" max="3333" width="17.5703125" style="229" customWidth="1"/>
    <col min="3334" max="3585" width="9.140625" style="229"/>
    <col min="3586" max="3586" width="36.7109375" style="229" customWidth="1"/>
    <col min="3587" max="3587" width="20.140625" style="229" customWidth="1"/>
    <col min="3588" max="3588" width="10" style="229" customWidth="1"/>
    <col min="3589" max="3589" width="17.5703125" style="229" customWidth="1"/>
    <col min="3590" max="3841" width="9.140625" style="229"/>
    <col min="3842" max="3842" width="36.7109375" style="229" customWidth="1"/>
    <col min="3843" max="3843" width="20.140625" style="229" customWidth="1"/>
    <col min="3844" max="3844" width="10" style="229" customWidth="1"/>
    <col min="3845" max="3845" width="17.5703125" style="229" customWidth="1"/>
    <col min="3846" max="4097" width="9.140625" style="229"/>
    <col min="4098" max="4098" width="36.7109375" style="229" customWidth="1"/>
    <col min="4099" max="4099" width="20.140625" style="229" customWidth="1"/>
    <col min="4100" max="4100" width="10" style="229" customWidth="1"/>
    <col min="4101" max="4101" width="17.5703125" style="229" customWidth="1"/>
    <col min="4102" max="4353" width="9.140625" style="229"/>
    <col min="4354" max="4354" width="36.7109375" style="229" customWidth="1"/>
    <col min="4355" max="4355" width="20.140625" style="229" customWidth="1"/>
    <col min="4356" max="4356" width="10" style="229" customWidth="1"/>
    <col min="4357" max="4357" width="17.5703125" style="229" customWidth="1"/>
    <col min="4358" max="4609" width="9.140625" style="229"/>
    <col min="4610" max="4610" width="36.7109375" style="229" customWidth="1"/>
    <col min="4611" max="4611" width="20.140625" style="229" customWidth="1"/>
    <col min="4612" max="4612" width="10" style="229" customWidth="1"/>
    <col min="4613" max="4613" width="17.5703125" style="229" customWidth="1"/>
    <col min="4614" max="4865" width="9.140625" style="229"/>
    <col min="4866" max="4866" width="36.7109375" style="229" customWidth="1"/>
    <col min="4867" max="4867" width="20.140625" style="229" customWidth="1"/>
    <col min="4868" max="4868" width="10" style="229" customWidth="1"/>
    <col min="4869" max="4869" width="17.5703125" style="229" customWidth="1"/>
    <col min="4870" max="5121" width="9.140625" style="229"/>
    <col min="5122" max="5122" width="36.7109375" style="229" customWidth="1"/>
    <col min="5123" max="5123" width="20.140625" style="229" customWidth="1"/>
    <col min="5124" max="5124" width="10" style="229" customWidth="1"/>
    <col min="5125" max="5125" width="17.5703125" style="229" customWidth="1"/>
    <col min="5126" max="5377" width="9.140625" style="229"/>
    <col min="5378" max="5378" width="36.7109375" style="229" customWidth="1"/>
    <col min="5379" max="5379" width="20.140625" style="229" customWidth="1"/>
    <col min="5380" max="5380" width="10" style="229" customWidth="1"/>
    <col min="5381" max="5381" width="17.5703125" style="229" customWidth="1"/>
    <col min="5382" max="5633" width="9.140625" style="229"/>
    <col min="5634" max="5634" width="36.7109375" style="229" customWidth="1"/>
    <col min="5635" max="5635" width="20.140625" style="229" customWidth="1"/>
    <col min="5636" max="5636" width="10" style="229" customWidth="1"/>
    <col min="5637" max="5637" width="17.5703125" style="229" customWidth="1"/>
    <col min="5638" max="5889" width="9.140625" style="229"/>
    <col min="5890" max="5890" width="36.7109375" style="229" customWidth="1"/>
    <col min="5891" max="5891" width="20.140625" style="229" customWidth="1"/>
    <col min="5892" max="5892" width="10" style="229" customWidth="1"/>
    <col min="5893" max="5893" width="17.5703125" style="229" customWidth="1"/>
    <col min="5894" max="6145" width="9.140625" style="229"/>
    <col min="6146" max="6146" width="36.7109375" style="229" customWidth="1"/>
    <col min="6147" max="6147" width="20.140625" style="229" customWidth="1"/>
    <col min="6148" max="6148" width="10" style="229" customWidth="1"/>
    <col min="6149" max="6149" width="17.5703125" style="229" customWidth="1"/>
    <col min="6150" max="6401" width="9.140625" style="229"/>
    <col min="6402" max="6402" width="36.7109375" style="229" customWidth="1"/>
    <col min="6403" max="6403" width="20.140625" style="229" customWidth="1"/>
    <col min="6404" max="6404" width="10" style="229" customWidth="1"/>
    <col min="6405" max="6405" width="17.5703125" style="229" customWidth="1"/>
    <col min="6406" max="6657" width="9.140625" style="229"/>
    <col min="6658" max="6658" width="36.7109375" style="229" customWidth="1"/>
    <col min="6659" max="6659" width="20.140625" style="229" customWidth="1"/>
    <col min="6660" max="6660" width="10" style="229" customWidth="1"/>
    <col min="6661" max="6661" width="17.5703125" style="229" customWidth="1"/>
    <col min="6662" max="6913" width="9.140625" style="229"/>
    <col min="6914" max="6914" width="36.7109375" style="229" customWidth="1"/>
    <col min="6915" max="6915" width="20.140625" style="229" customWidth="1"/>
    <col min="6916" max="6916" width="10" style="229" customWidth="1"/>
    <col min="6917" max="6917" width="17.5703125" style="229" customWidth="1"/>
    <col min="6918" max="7169" width="9.140625" style="229"/>
    <col min="7170" max="7170" width="36.7109375" style="229" customWidth="1"/>
    <col min="7171" max="7171" width="20.140625" style="229" customWidth="1"/>
    <col min="7172" max="7172" width="10" style="229" customWidth="1"/>
    <col min="7173" max="7173" width="17.5703125" style="229" customWidth="1"/>
    <col min="7174" max="7425" width="9.140625" style="229"/>
    <col min="7426" max="7426" width="36.7109375" style="229" customWidth="1"/>
    <col min="7427" max="7427" width="20.140625" style="229" customWidth="1"/>
    <col min="7428" max="7428" width="10" style="229" customWidth="1"/>
    <col min="7429" max="7429" width="17.5703125" style="229" customWidth="1"/>
    <col min="7430" max="7681" width="9.140625" style="229"/>
    <col min="7682" max="7682" width="36.7109375" style="229" customWidth="1"/>
    <col min="7683" max="7683" width="20.140625" style="229" customWidth="1"/>
    <col min="7684" max="7684" width="10" style="229" customWidth="1"/>
    <col min="7685" max="7685" width="17.5703125" style="229" customWidth="1"/>
    <col min="7686" max="7937" width="9.140625" style="229"/>
    <col min="7938" max="7938" width="36.7109375" style="229" customWidth="1"/>
    <col min="7939" max="7939" width="20.140625" style="229" customWidth="1"/>
    <col min="7940" max="7940" width="10" style="229" customWidth="1"/>
    <col min="7941" max="7941" width="17.5703125" style="229" customWidth="1"/>
    <col min="7942" max="8193" width="9.140625" style="229"/>
    <col min="8194" max="8194" width="36.7109375" style="229" customWidth="1"/>
    <col min="8195" max="8195" width="20.140625" style="229" customWidth="1"/>
    <col min="8196" max="8196" width="10" style="229" customWidth="1"/>
    <col min="8197" max="8197" width="17.5703125" style="229" customWidth="1"/>
    <col min="8198" max="8449" width="9.140625" style="229"/>
    <col min="8450" max="8450" width="36.7109375" style="229" customWidth="1"/>
    <col min="8451" max="8451" width="20.140625" style="229" customWidth="1"/>
    <col min="8452" max="8452" width="10" style="229" customWidth="1"/>
    <col min="8453" max="8453" width="17.5703125" style="229" customWidth="1"/>
    <col min="8454" max="8705" width="9.140625" style="229"/>
    <col min="8706" max="8706" width="36.7109375" style="229" customWidth="1"/>
    <col min="8707" max="8707" width="20.140625" style="229" customWidth="1"/>
    <col min="8708" max="8708" width="10" style="229" customWidth="1"/>
    <col min="8709" max="8709" width="17.5703125" style="229" customWidth="1"/>
    <col min="8710" max="8961" width="9.140625" style="229"/>
    <col min="8962" max="8962" width="36.7109375" style="229" customWidth="1"/>
    <col min="8963" max="8963" width="20.140625" style="229" customWidth="1"/>
    <col min="8964" max="8964" width="10" style="229" customWidth="1"/>
    <col min="8965" max="8965" width="17.5703125" style="229" customWidth="1"/>
    <col min="8966" max="9217" width="9.140625" style="229"/>
    <col min="9218" max="9218" width="36.7109375" style="229" customWidth="1"/>
    <col min="9219" max="9219" width="20.140625" style="229" customWidth="1"/>
    <col min="9220" max="9220" width="10" style="229" customWidth="1"/>
    <col min="9221" max="9221" width="17.5703125" style="229" customWidth="1"/>
    <col min="9222" max="9473" width="9.140625" style="229"/>
    <col min="9474" max="9474" width="36.7109375" style="229" customWidth="1"/>
    <col min="9475" max="9475" width="20.140625" style="229" customWidth="1"/>
    <col min="9476" max="9476" width="10" style="229" customWidth="1"/>
    <col min="9477" max="9477" width="17.5703125" style="229" customWidth="1"/>
    <col min="9478" max="9729" width="9.140625" style="229"/>
    <col min="9730" max="9730" width="36.7109375" style="229" customWidth="1"/>
    <col min="9731" max="9731" width="20.140625" style="229" customWidth="1"/>
    <col min="9732" max="9732" width="10" style="229" customWidth="1"/>
    <col min="9733" max="9733" width="17.5703125" style="229" customWidth="1"/>
    <col min="9734" max="9985" width="9.140625" style="229"/>
    <col min="9986" max="9986" width="36.7109375" style="229" customWidth="1"/>
    <col min="9987" max="9987" width="20.140625" style="229" customWidth="1"/>
    <col min="9988" max="9988" width="10" style="229" customWidth="1"/>
    <col min="9989" max="9989" width="17.5703125" style="229" customWidth="1"/>
    <col min="9990" max="10241" width="9.140625" style="229"/>
    <col min="10242" max="10242" width="36.7109375" style="229" customWidth="1"/>
    <col min="10243" max="10243" width="20.140625" style="229" customWidth="1"/>
    <col min="10244" max="10244" width="10" style="229" customWidth="1"/>
    <col min="10245" max="10245" width="17.5703125" style="229" customWidth="1"/>
    <col min="10246" max="10497" width="9.140625" style="229"/>
    <col min="10498" max="10498" width="36.7109375" style="229" customWidth="1"/>
    <col min="10499" max="10499" width="20.140625" style="229" customWidth="1"/>
    <col min="10500" max="10500" width="10" style="229" customWidth="1"/>
    <col min="10501" max="10501" width="17.5703125" style="229" customWidth="1"/>
    <col min="10502" max="10753" width="9.140625" style="229"/>
    <col min="10754" max="10754" width="36.7109375" style="229" customWidth="1"/>
    <col min="10755" max="10755" width="20.140625" style="229" customWidth="1"/>
    <col min="10756" max="10756" width="10" style="229" customWidth="1"/>
    <col min="10757" max="10757" width="17.5703125" style="229" customWidth="1"/>
    <col min="10758" max="11009" width="9.140625" style="229"/>
    <col min="11010" max="11010" width="36.7109375" style="229" customWidth="1"/>
    <col min="11011" max="11011" width="20.140625" style="229" customWidth="1"/>
    <col min="11012" max="11012" width="10" style="229" customWidth="1"/>
    <col min="11013" max="11013" width="17.5703125" style="229" customWidth="1"/>
    <col min="11014" max="11265" width="9.140625" style="229"/>
    <col min="11266" max="11266" width="36.7109375" style="229" customWidth="1"/>
    <col min="11267" max="11267" width="20.140625" style="229" customWidth="1"/>
    <col min="11268" max="11268" width="10" style="229" customWidth="1"/>
    <col min="11269" max="11269" width="17.5703125" style="229" customWidth="1"/>
    <col min="11270" max="11521" width="9.140625" style="229"/>
    <col min="11522" max="11522" width="36.7109375" style="229" customWidth="1"/>
    <col min="11523" max="11523" width="20.140625" style="229" customWidth="1"/>
    <col min="11524" max="11524" width="10" style="229" customWidth="1"/>
    <col min="11525" max="11525" width="17.5703125" style="229" customWidth="1"/>
    <col min="11526" max="11777" width="9.140625" style="229"/>
    <col min="11778" max="11778" width="36.7109375" style="229" customWidth="1"/>
    <col min="11779" max="11779" width="20.140625" style="229" customWidth="1"/>
    <col min="11780" max="11780" width="10" style="229" customWidth="1"/>
    <col min="11781" max="11781" width="17.5703125" style="229" customWidth="1"/>
    <col min="11782" max="12033" width="9.140625" style="229"/>
    <col min="12034" max="12034" width="36.7109375" style="229" customWidth="1"/>
    <col min="12035" max="12035" width="20.140625" style="229" customWidth="1"/>
    <col min="12036" max="12036" width="10" style="229" customWidth="1"/>
    <col min="12037" max="12037" width="17.5703125" style="229" customWidth="1"/>
    <col min="12038" max="12289" width="9.140625" style="229"/>
    <col min="12290" max="12290" width="36.7109375" style="229" customWidth="1"/>
    <col min="12291" max="12291" width="20.140625" style="229" customWidth="1"/>
    <col min="12292" max="12292" width="10" style="229" customWidth="1"/>
    <col min="12293" max="12293" width="17.5703125" style="229" customWidth="1"/>
    <col min="12294" max="12545" width="9.140625" style="229"/>
    <col min="12546" max="12546" width="36.7109375" style="229" customWidth="1"/>
    <col min="12547" max="12547" width="20.140625" style="229" customWidth="1"/>
    <col min="12548" max="12548" width="10" style="229" customWidth="1"/>
    <col min="12549" max="12549" width="17.5703125" style="229" customWidth="1"/>
    <col min="12550" max="12801" width="9.140625" style="229"/>
    <col min="12802" max="12802" width="36.7109375" style="229" customWidth="1"/>
    <col min="12803" max="12803" width="20.140625" style="229" customWidth="1"/>
    <col min="12804" max="12804" width="10" style="229" customWidth="1"/>
    <col min="12805" max="12805" width="17.5703125" style="229" customWidth="1"/>
    <col min="12806" max="13057" width="9.140625" style="229"/>
    <col min="13058" max="13058" width="36.7109375" style="229" customWidth="1"/>
    <col min="13059" max="13059" width="20.140625" style="229" customWidth="1"/>
    <col min="13060" max="13060" width="10" style="229" customWidth="1"/>
    <col min="13061" max="13061" width="17.5703125" style="229" customWidth="1"/>
    <col min="13062" max="13313" width="9.140625" style="229"/>
    <col min="13314" max="13314" width="36.7109375" style="229" customWidth="1"/>
    <col min="13315" max="13315" width="20.140625" style="229" customWidth="1"/>
    <col min="13316" max="13316" width="10" style="229" customWidth="1"/>
    <col min="13317" max="13317" width="17.5703125" style="229" customWidth="1"/>
    <col min="13318" max="13569" width="9.140625" style="229"/>
    <col min="13570" max="13570" width="36.7109375" style="229" customWidth="1"/>
    <col min="13571" max="13571" width="20.140625" style="229" customWidth="1"/>
    <col min="13572" max="13572" width="10" style="229" customWidth="1"/>
    <col min="13573" max="13573" width="17.5703125" style="229" customWidth="1"/>
    <col min="13574" max="13825" width="9.140625" style="229"/>
    <col min="13826" max="13826" width="36.7109375" style="229" customWidth="1"/>
    <col min="13827" max="13827" width="20.140625" style="229" customWidth="1"/>
    <col min="13828" max="13828" width="10" style="229" customWidth="1"/>
    <col min="13829" max="13829" width="17.5703125" style="229" customWidth="1"/>
    <col min="13830" max="14081" width="9.140625" style="229"/>
    <col min="14082" max="14082" width="36.7109375" style="229" customWidth="1"/>
    <col min="14083" max="14083" width="20.140625" style="229" customWidth="1"/>
    <col min="14084" max="14084" width="10" style="229" customWidth="1"/>
    <col min="14085" max="14085" width="17.5703125" style="229" customWidth="1"/>
    <col min="14086" max="14337" width="9.140625" style="229"/>
    <col min="14338" max="14338" width="36.7109375" style="229" customWidth="1"/>
    <col min="14339" max="14339" width="20.140625" style="229" customWidth="1"/>
    <col min="14340" max="14340" width="10" style="229" customWidth="1"/>
    <col min="14341" max="14341" width="17.5703125" style="229" customWidth="1"/>
    <col min="14342" max="14593" width="9.140625" style="229"/>
    <col min="14594" max="14594" width="36.7109375" style="229" customWidth="1"/>
    <col min="14595" max="14595" width="20.140625" style="229" customWidth="1"/>
    <col min="14596" max="14596" width="10" style="229" customWidth="1"/>
    <col min="14597" max="14597" width="17.5703125" style="229" customWidth="1"/>
    <col min="14598" max="14849" width="9.140625" style="229"/>
    <col min="14850" max="14850" width="36.7109375" style="229" customWidth="1"/>
    <col min="14851" max="14851" width="20.140625" style="229" customWidth="1"/>
    <col min="14852" max="14852" width="10" style="229" customWidth="1"/>
    <col min="14853" max="14853" width="17.5703125" style="229" customWidth="1"/>
    <col min="14854" max="15105" width="9.140625" style="229"/>
    <col min="15106" max="15106" width="36.7109375" style="229" customWidth="1"/>
    <col min="15107" max="15107" width="20.140625" style="229" customWidth="1"/>
    <col min="15108" max="15108" width="10" style="229" customWidth="1"/>
    <col min="15109" max="15109" width="17.5703125" style="229" customWidth="1"/>
    <col min="15110" max="15361" width="9.140625" style="229"/>
    <col min="15362" max="15362" width="36.7109375" style="229" customWidth="1"/>
    <col min="15363" max="15363" width="20.140625" style="229" customWidth="1"/>
    <col min="15364" max="15364" width="10" style="229" customWidth="1"/>
    <col min="15365" max="15365" width="17.5703125" style="229" customWidth="1"/>
    <col min="15366" max="15617" width="9.140625" style="229"/>
    <col min="15618" max="15618" width="36.7109375" style="229" customWidth="1"/>
    <col min="15619" max="15619" width="20.140625" style="229" customWidth="1"/>
    <col min="15620" max="15620" width="10" style="229" customWidth="1"/>
    <col min="15621" max="15621" width="17.5703125" style="229" customWidth="1"/>
    <col min="15622" max="15873" width="9.140625" style="229"/>
    <col min="15874" max="15874" width="36.7109375" style="229" customWidth="1"/>
    <col min="15875" max="15875" width="20.140625" style="229" customWidth="1"/>
    <col min="15876" max="15876" width="10" style="229" customWidth="1"/>
    <col min="15877" max="15877" width="17.5703125" style="229" customWidth="1"/>
    <col min="15878" max="16129" width="9.140625" style="229"/>
    <col min="16130" max="16130" width="36.7109375" style="229" customWidth="1"/>
    <col min="16131" max="16131" width="20.140625" style="229" customWidth="1"/>
    <col min="16132" max="16132" width="10" style="229" customWidth="1"/>
    <col min="16133" max="16133" width="17.5703125" style="229" customWidth="1"/>
    <col min="16134" max="16384" width="9.140625" style="229"/>
  </cols>
  <sheetData>
    <row r="1" spans="1:5" ht="80.45" customHeight="1" thickBot="1" x14ac:dyDescent="0.25">
      <c r="B1" s="230" t="s">
        <v>418</v>
      </c>
      <c r="C1" s="260"/>
      <c r="D1" s="231" t="s">
        <v>419</v>
      </c>
      <c r="E1" s="232"/>
    </row>
    <row r="2" spans="1:5" ht="15.75" x14ac:dyDescent="0.25">
      <c r="B2" s="233" t="s">
        <v>420</v>
      </c>
      <c r="C2" s="234" t="s">
        <v>421</v>
      </c>
      <c r="D2" s="235"/>
      <c r="E2" s="236" t="s">
        <v>422</v>
      </c>
    </row>
    <row r="3" spans="1:5" x14ac:dyDescent="0.2">
      <c r="B3" s="237"/>
      <c r="C3" s="238"/>
      <c r="D3" s="239"/>
      <c r="E3" s="240" t="s">
        <v>423</v>
      </c>
    </row>
    <row r="4" spans="1:5" ht="32.450000000000003" customHeight="1" x14ac:dyDescent="0.25">
      <c r="A4" s="229">
        <v>89608</v>
      </c>
      <c r="B4" s="241" t="s">
        <v>426</v>
      </c>
      <c r="C4" s="242" t="s">
        <v>427</v>
      </c>
      <c r="D4" s="243">
        <v>11</v>
      </c>
      <c r="E4" s="244"/>
    </row>
    <row r="5" spans="1:5" ht="32.450000000000003" customHeight="1" x14ac:dyDescent="0.25">
      <c r="A5" s="229">
        <v>78569</v>
      </c>
      <c r="B5" s="241" t="s">
        <v>256</v>
      </c>
      <c r="C5" s="242" t="s">
        <v>428</v>
      </c>
      <c r="D5" s="243">
        <v>10</v>
      </c>
      <c r="E5" s="244"/>
    </row>
    <row r="6" spans="1:5" ht="32.450000000000003" customHeight="1" x14ac:dyDescent="0.25">
      <c r="A6" s="229">
        <v>78570</v>
      </c>
      <c r="B6" s="241" t="s">
        <v>258</v>
      </c>
      <c r="C6" s="242" t="s">
        <v>429</v>
      </c>
      <c r="D6" s="243">
        <v>10</v>
      </c>
      <c r="E6" s="244"/>
    </row>
    <row r="7" spans="1:5" ht="32.450000000000003" customHeight="1" x14ac:dyDescent="0.25">
      <c r="A7" s="229">
        <v>78682</v>
      </c>
      <c r="B7" s="241" t="s">
        <v>430</v>
      </c>
      <c r="C7" s="242" t="s">
        <v>433</v>
      </c>
      <c r="D7" s="243">
        <v>9</v>
      </c>
      <c r="E7" s="244"/>
    </row>
    <row r="8" spans="1:5" ht="32.450000000000003" customHeight="1" x14ac:dyDescent="0.25">
      <c r="A8" s="229">
        <v>61615</v>
      </c>
      <c r="B8" s="241" t="s">
        <v>757</v>
      </c>
      <c r="C8" s="242" t="s">
        <v>756</v>
      </c>
      <c r="D8" s="243">
        <v>6</v>
      </c>
      <c r="E8" s="244"/>
    </row>
    <row r="9" spans="1:5" s="568" customFormat="1" ht="32.450000000000003" customHeight="1" x14ac:dyDescent="0.25">
      <c r="A9" s="568">
        <v>70610</v>
      </c>
      <c r="B9" s="245" t="s">
        <v>796</v>
      </c>
      <c r="C9" s="246" t="s">
        <v>471</v>
      </c>
      <c r="D9" s="247">
        <v>13</v>
      </c>
      <c r="E9" s="248"/>
    </row>
    <row r="10" spans="1:5" ht="27" customHeight="1" x14ac:dyDescent="0.25">
      <c r="A10" s="229">
        <v>70008</v>
      </c>
      <c r="B10" s="249" t="s">
        <v>431</v>
      </c>
      <c r="C10" s="246" t="s">
        <v>432</v>
      </c>
      <c r="D10" s="250">
        <v>7</v>
      </c>
      <c r="E10" s="251"/>
    </row>
    <row r="11" spans="1:5" ht="28.15" customHeight="1" x14ac:dyDescent="0.25">
      <c r="A11" s="229">
        <v>74547</v>
      </c>
      <c r="B11" s="283" t="s">
        <v>447</v>
      </c>
      <c r="C11" s="284">
        <v>74547</v>
      </c>
      <c r="D11" s="285">
        <v>3</v>
      </c>
      <c r="E11" s="286"/>
    </row>
    <row r="12" spans="1:5" ht="24" customHeight="1" x14ac:dyDescent="0.25">
      <c r="A12" s="516">
        <v>89622</v>
      </c>
      <c r="B12" s="519" t="s">
        <v>621</v>
      </c>
      <c r="C12" s="520" t="s">
        <v>657</v>
      </c>
      <c r="D12" s="520">
        <v>11</v>
      </c>
      <c r="E12" s="521"/>
    </row>
    <row r="13" spans="1:5" ht="26.25" customHeight="1" x14ac:dyDescent="0.25">
      <c r="A13" s="229">
        <v>70108</v>
      </c>
      <c r="B13" s="519" t="s">
        <v>658</v>
      </c>
      <c r="C13" s="520" t="s">
        <v>704</v>
      </c>
      <c r="D13" s="520">
        <v>11</v>
      </c>
      <c r="E13" s="521"/>
    </row>
    <row r="14" spans="1:5" ht="26.25" customHeight="1" x14ac:dyDescent="0.25">
      <c r="A14" s="229">
        <v>70305</v>
      </c>
      <c r="B14" s="519" t="s">
        <v>642</v>
      </c>
      <c r="C14" s="520" t="s">
        <v>641</v>
      </c>
      <c r="D14" s="520">
        <v>8</v>
      </c>
      <c r="E14" s="521"/>
    </row>
    <row r="15" spans="1:5" ht="26.25" customHeight="1" thickBot="1" x14ac:dyDescent="0.3">
      <c r="A15" s="229">
        <v>89621</v>
      </c>
      <c r="B15" s="517" t="s">
        <v>628</v>
      </c>
      <c r="C15" s="518" t="s">
        <v>694</v>
      </c>
      <c r="D15" s="518">
        <v>7</v>
      </c>
      <c r="E15" s="524"/>
    </row>
    <row r="16" spans="1:5" x14ac:dyDescent="0.2">
      <c r="E16" s="522">
        <f>SUM(E4:E15)</f>
        <v>0</v>
      </c>
    </row>
    <row r="47" spans="1:1" x14ac:dyDescent="0.2">
      <c r="A47" s="229">
        <f>'WH Freezer'!A60+'Dining Services'!A11+'Dining Services'!B11+'Dining Services'!C11+'Dining Services'!D11</f>
        <v>0</v>
      </c>
    </row>
    <row r="91" spans="1:1" x14ac:dyDescent="0.2">
      <c r="A91" s="229">
        <f>Military!A41+Military!B41+Safeway!A47+Safeway!B47+Safeway!C47+WalMart!A49</f>
        <v>0</v>
      </c>
    </row>
  </sheetData>
  <printOptions horizontalCentered="1"/>
  <pageMargins left="0" right="0" top="0.6" bottom="0.25" header="0.2" footer="0.3"/>
  <pageSetup scale="80" fitToWidth="0" orientation="portrait" r:id="rId1"/>
  <headerFooter>
    <oddHeader>&amp;L&amp;"-,Bold"Order Date: 
&amp;C&amp;"-,Bold"&amp;14FAIRBANKS DISTRIBUTORS - &amp;A
Cust ID C716261&amp;R&amp;"-,Bold"Delivery Date: xx/xx/2017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F6"/>
  <sheetViews>
    <sheetView view="pageLayout" zoomScaleNormal="100" workbookViewId="0">
      <selection activeCell="I6" sqref="I6"/>
    </sheetView>
  </sheetViews>
  <sheetFormatPr defaultRowHeight="15" x14ac:dyDescent="0.25"/>
  <cols>
    <col min="1" max="1" width="22.42578125" customWidth="1"/>
    <col min="2" max="2" width="33.42578125" bestFit="1" customWidth="1"/>
    <col min="3" max="3" width="20.42578125" bestFit="1" customWidth="1"/>
    <col min="4" max="4" width="31.42578125" bestFit="1" customWidth="1"/>
    <col min="5" max="5" width="11" bestFit="1" customWidth="1"/>
  </cols>
  <sheetData>
    <row r="1" spans="1:6" ht="41.25" thickBot="1" x14ac:dyDescent="0.3">
      <c r="A1" s="346" t="s">
        <v>508</v>
      </c>
      <c r="B1" s="347"/>
      <c r="C1" s="344"/>
      <c r="D1" s="1"/>
      <c r="E1" s="1"/>
    </row>
    <row r="2" spans="1:6" ht="15.75" x14ac:dyDescent="0.25">
      <c r="A2" s="1"/>
      <c r="B2" s="348" t="s">
        <v>420</v>
      </c>
      <c r="C2" s="349" t="s">
        <v>421</v>
      </c>
      <c r="D2" s="350" t="s">
        <v>422</v>
      </c>
      <c r="E2" s="1"/>
      <c r="F2" s="1"/>
    </row>
    <row r="3" spans="1:6" x14ac:dyDescent="0.25">
      <c r="A3" s="1"/>
      <c r="B3" s="66"/>
      <c r="C3" s="217"/>
      <c r="D3" s="351"/>
      <c r="E3" s="1"/>
      <c r="F3" s="1"/>
    </row>
    <row r="4" spans="1:6" ht="15.75" x14ac:dyDescent="0.25">
      <c r="A4" s="1">
        <v>63041</v>
      </c>
      <c r="B4" s="352" t="s">
        <v>509</v>
      </c>
      <c r="C4" s="353" t="s">
        <v>510</v>
      </c>
      <c r="D4" s="354"/>
      <c r="E4" s="1"/>
      <c r="F4" s="1"/>
    </row>
    <row r="5" spans="1:6" ht="15.75" x14ac:dyDescent="0.25">
      <c r="A5" s="1">
        <v>63020</v>
      </c>
      <c r="B5" s="352" t="s">
        <v>511</v>
      </c>
      <c r="C5" s="353" t="s">
        <v>512</v>
      </c>
      <c r="D5" s="354"/>
      <c r="E5" s="1"/>
      <c r="F5" s="1"/>
    </row>
    <row r="6" spans="1:6" ht="15.75" x14ac:dyDescent="0.25">
      <c r="A6" s="1">
        <v>63019</v>
      </c>
      <c r="B6" s="352" t="s">
        <v>513</v>
      </c>
      <c r="C6" s="353" t="s">
        <v>514</v>
      </c>
      <c r="D6" s="354"/>
      <c r="E6" s="1"/>
      <c r="F6" s="1"/>
    </row>
  </sheetData>
  <printOptions horizontalCentered="1"/>
  <pageMargins left="0" right="0" top="0.6" bottom="0.25" header="0.2" footer="0.3"/>
  <pageSetup scale="80" orientation="portrait" r:id="rId1"/>
  <headerFooter>
    <oddHeader xml:space="preserve">&amp;L&amp;"-,Bold"Order Date: &amp;D
&amp;C&amp;"-,Bold"&amp;14FAIRBANKS DISTRIBUTORS - &amp;A
Cust ID C716261&amp;R&amp;"-,Bold"08/22/2017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190"/>
  <sheetViews>
    <sheetView workbookViewId="0">
      <pane ySplit="1" topLeftCell="A72" activePane="bottomLeft" state="frozen"/>
      <selection pane="bottomLeft" activeCell="F81" sqref="F81"/>
    </sheetView>
  </sheetViews>
  <sheetFormatPr defaultRowHeight="15" x14ac:dyDescent="0.25"/>
  <cols>
    <col min="1" max="1" width="14.42578125" style="1" bestFit="1" customWidth="1"/>
    <col min="2" max="2" width="57.7109375" style="1" bestFit="1" customWidth="1"/>
    <col min="3" max="3" width="21.85546875" style="1" bestFit="1" customWidth="1"/>
    <col min="4" max="4" width="11.42578125" style="1" bestFit="1" customWidth="1"/>
    <col min="5" max="5" width="11.42578125" style="1" customWidth="1"/>
    <col min="6" max="6" width="11.42578125" style="396" customWidth="1"/>
    <col min="7" max="7" width="9.140625" style="1"/>
    <col min="8" max="8" width="12.28515625" style="1" customWidth="1"/>
    <col min="9" max="9" width="10.42578125" style="1" customWidth="1"/>
    <col min="10" max="10" width="10.42578125" style="1" bestFit="1" customWidth="1"/>
    <col min="11" max="16384" width="9.140625" style="1"/>
  </cols>
  <sheetData>
    <row r="1" spans="1:10" ht="30.75" thickBot="1" x14ac:dyDescent="0.3">
      <c r="A1" s="491" t="s">
        <v>619</v>
      </c>
      <c r="B1" s="492"/>
      <c r="D1" s="363" t="s">
        <v>520</v>
      </c>
      <c r="E1" s="364" t="s">
        <v>521</v>
      </c>
      <c r="F1" s="395" t="s">
        <v>522</v>
      </c>
      <c r="G1" s="365" t="s">
        <v>523</v>
      </c>
      <c r="H1" s="365" t="s">
        <v>524</v>
      </c>
      <c r="I1" s="365" t="s">
        <v>525</v>
      </c>
      <c r="J1" s="366" t="s">
        <v>526</v>
      </c>
    </row>
    <row r="2" spans="1:10" ht="16.5" thickBot="1" x14ac:dyDescent="0.3">
      <c r="A2" s="367" t="s">
        <v>527</v>
      </c>
      <c r="B2" s="147" t="s">
        <v>4</v>
      </c>
      <c r="C2" s="5"/>
    </row>
    <row r="3" spans="1:10" ht="15.75" x14ac:dyDescent="0.25">
      <c r="A3" s="367">
        <v>70001</v>
      </c>
      <c r="B3" s="155" t="s">
        <v>5</v>
      </c>
      <c r="C3" s="10" t="s">
        <v>6</v>
      </c>
      <c r="D3" s="801">
        <v>2</v>
      </c>
      <c r="E3" s="801">
        <f>D3</f>
        <v>2</v>
      </c>
      <c r="F3" s="800">
        <f>'Master - Rack'!A5</f>
        <v>0</v>
      </c>
      <c r="G3" s="2">
        <f t="shared" ref="G3:G15" si="0">F3</f>
        <v>0</v>
      </c>
      <c r="H3" s="368">
        <f t="shared" ref="H3:H15" si="1">F3*D3</f>
        <v>0</v>
      </c>
      <c r="I3" s="368">
        <f t="shared" ref="I3:I15" si="2">G3*E3</f>
        <v>0</v>
      </c>
      <c r="J3" s="368">
        <f t="shared" ref="J3:J15" si="3">H3-I3</f>
        <v>0</v>
      </c>
    </row>
    <row r="4" spans="1:10" ht="15.75" x14ac:dyDescent="0.25">
      <c r="A4" s="367">
        <v>70003</v>
      </c>
      <c r="B4" s="155" t="s">
        <v>14</v>
      </c>
      <c r="C4" s="10" t="s">
        <v>296</v>
      </c>
      <c r="D4" s="801">
        <v>2</v>
      </c>
      <c r="E4" s="801">
        <f t="shared" ref="E4:E15" si="4">D4</f>
        <v>2</v>
      </c>
      <c r="F4" s="800">
        <f>'Master - Rack'!A6</f>
        <v>0</v>
      </c>
      <c r="G4" s="287">
        <f>F4</f>
        <v>0</v>
      </c>
      <c r="H4" s="370">
        <f>F4*D4</f>
        <v>0</v>
      </c>
      <c r="I4" s="368">
        <f>G4*E4</f>
        <v>0</v>
      </c>
      <c r="J4" s="368">
        <f>H4-I4</f>
        <v>0</v>
      </c>
    </row>
    <row r="5" spans="1:10" ht="15.75" x14ac:dyDescent="0.25">
      <c r="A5" s="367">
        <v>70004</v>
      </c>
      <c r="B5" s="371" t="s">
        <v>12</v>
      </c>
      <c r="C5" s="10" t="s">
        <v>13</v>
      </c>
      <c r="D5" s="801">
        <v>2</v>
      </c>
      <c r="E5" s="801">
        <f t="shared" si="4"/>
        <v>2</v>
      </c>
      <c r="F5" s="800">
        <f>'Master - Rack'!A7</f>
        <v>0</v>
      </c>
      <c r="G5" s="287">
        <f>F5</f>
        <v>0</v>
      </c>
      <c r="H5" s="370">
        <f>F5*D5</f>
        <v>0</v>
      </c>
      <c r="I5" s="368">
        <f>G5*E5</f>
        <v>0</v>
      </c>
      <c r="J5" s="368">
        <f>H5-I5</f>
        <v>0</v>
      </c>
    </row>
    <row r="6" spans="1:10" ht="15.75" x14ac:dyDescent="0.25">
      <c r="A6" s="367">
        <v>70005</v>
      </c>
      <c r="B6" s="155" t="s">
        <v>10</v>
      </c>
      <c r="C6" s="10" t="s">
        <v>11</v>
      </c>
      <c r="D6" s="801">
        <v>2</v>
      </c>
      <c r="E6" s="801">
        <f t="shared" si="4"/>
        <v>2</v>
      </c>
      <c r="F6" s="800">
        <f>'Master - Rack'!A8</f>
        <v>0</v>
      </c>
      <c r="G6" s="287">
        <f t="shared" si="0"/>
        <v>0</v>
      </c>
      <c r="H6" s="370">
        <f t="shared" si="1"/>
        <v>0</v>
      </c>
      <c r="I6" s="368">
        <f t="shared" si="2"/>
        <v>0</v>
      </c>
      <c r="J6" s="368">
        <f t="shared" si="3"/>
        <v>0</v>
      </c>
    </row>
    <row r="7" spans="1:10" ht="15.75" x14ac:dyDescent="0.25">
      <c r="A7" s="367">
        <v>70008</v>
      </c>
      <c r="B7" s="155" t="s">
        <v>17</v>
      </c>
      <c r="C7" s="10" t="s">
        <v>18</v>
      </c>
      <c r="D7" s="801">
        <v>2.08</v>
      </c>
      <c r="E7" s="801">
        <f t="shared" si="4"/>
        <v>2.08</v>
      </c>
      <c r="F7" s="800">
        <f>'Master - Rack'!A9</f>
        <v>0</v>
      </c>
      <c r="G7" s="287">
        <f t="shared" ref="G7:G11" si="5">F7</f>
        <v>0</v>
      </c>
      <c r="H7" s="370">
        <f t="shared" ref="H7:I11" si="6">F7*D7</f>
        <v>0</v>
      </c>
      <c r="I7" s="368">
        <f t="shared" si="6"/>
        <v>0</v>
      </c>
      <c r="J7" s="368">
        <f t="shared" ref="J7:J11" si="7">H7-I7</f>
        <v>0</v>
      </c>
    </row>
    <row r="8" spans="1:10" ht="15.75" x14ac:dyDescent="0.25">
      <c r="A8" s="367">
        <v>70016</v>
      </c>
      <c r="B8" s="371" t="s">
        <v>516</v>
      </c>
      <c r="C8" s="10" t="s">
        <v>515</v>
      </c>
      <c r="D8" s="801">
        <v>2</v>
      </c>
      <c r="E8" s="801">
        <f t="shared" si="4"/>
        <v>2</v>
      </c>
      <c r="F8" s="800">
        <f>'Master - Rack'!A10</f>
        <v>0</v>
      </c>
      <c r="G8" s="287">
        <f t="shared" si="5"/>
        <v>0</v>
      </c>
      <c r="H8" s="370">
        <f t="shared" si="6"/>
        <v>0</v>
      </c>
      <c r="I8" s="368">
        <f t="shared" si="6"/>
        <v>0</v>
      </c>
      <c r="J8" s="368">
        <f t="shared" si="7"/>
        <v>0</v>
      </c>
    </row>
    <row r="9" spans="1:10" ht="15.75" x14ac:dyDescent="0.25">
      <c r="A9" s="367">
        <v>70017</v>
      </c>
      <c r="B9" s="155" t="s">
        <v>15</v>
      </c>
      <c r="C9" s="10" t="s">
        <v>16</v>
      </c>
      <c r="D9" s="801">
        <v>2</v>
      </c>
      <c r="E9" s="801">
        <f t="shared" si="4"/>
        <v>2</v>
      </c>
      <c r="F9" s="800">
        <f>'Master - Rack'!A11</f>
        <v>0</v>
      </c>
      <c r="G9" s="287">
        <f t="shared" si="5"/>
        <v>0</v>
      </c>
      <c r="H9" s="370">
        <f t="shared" si="6"/>
        <v>0</v>
      </c>
      <c r="I9" s="368">
        <f t="shared" si="6"/>
        <v>0</v>
      </c>
      <c r="J9" s="368">
        <f t="shared" si="7"/>
        <v>0</v>
      </c>
    </row>
    <row r="10" spans="1:10" ht="15.75" x14ac:dyDescent="0.25">
      <c r="A10" s="367">
        <v>78569</v>
      </c>
      <c r="B10" s="371" t="s">
        <v>256</v>
      </c>
      <c r="C10" s="10" t="s">
        <v>605</v>
      </c>
      <c r="D10" s="801">
        <v>0.91</v>
      </c>
      <c r="E10" s="801">
        <f t="shared" si="4"/>
        <v>0.91</v>
      </c>
      <c r="F10" s="800">
        <f>'Master - Rack'!A12</f>
        <v>0</v>
      </c>
      <c r="G10" s="2">
        <f t="shared" si="5"/>
        <v>0</v>
      </c>
      <c r="H10" s="390">
        <f t="shared" si="6"/>
        <v>0</v>
      </c>
      <c r="I10" s="368">
        <f t="shared" si="6"/>
        <v>0</v>
      </c>
      <c r="J10" s="368">
        <f t="shared" si="7"/>
        <v>0</v>
      </c>
    </row>
    <row r="11" spans="1:10" ht="15.75" x14ac:dyDescent="0.25">
      <c r="A11" s="367">
        <v>78570</v>
      </c>
      <c r="B11" s="371" t="s">
        <v>258</v>
      </c>
      <c r="C11" s="10" t="s">
        <v>606</v>
      </c>
      <c r="D11" s="801">
        <v>0.91</v>
      </c>
      <c r="E11" s="801">
        <f t="shared" si="4"/>
        <v>0.91</v>
      </c>
      <c r="F11" s="800">
        <f>'Master - Rack'!A13</f>
        <v>0</v>
      </c>
      <c r="G11" s="287">
        <f t="shared" si="5"/>
        <v>0</v>
      </c>
      <c r="H11" s="373">
        <f t="shared" si="6"/>
        <v>0</v>
      </c>
      <c r="I11" s="368">
        <f t="shared" si="6"/>
        <v>0</v>
      </c>
      <c r="J11" s="368">
        <f t="shared" si="7"/>
        <v>0</v>
      </c>
    </row>
    <row r="12" spans="1:10" ht="15.75" x14ac:dyDescent="0.25">
      <c r="A12" s="367">
        <v>89609</v>
      </c>
      <c r="B12" s="371" t="s">
        <v>528</v>
      </c>
      <c r="C12" s="10" t="s">
        <v>282</v>
      </c>
      <c r="D12" s="801">
        <v>1.66</v>
      </c>
      <c r="E12" s="801">
        <f t="shared" si="4"/>
        <v>1.66</v>
      </c>
      <c r="F12" s="800">
        <f>'Master - Rack'!A14</f>
        <v>0</v>
      </c>
      <c r="G12" s="287">
        <f t="shared" si="0"/>
        <v>0</v>
      </c>
      <c r="H12" s="370">
        <f t="shared" si="1"/>
        <v>0</v>
      </c>
      <c r="I12" s="368">
        <f t="shared" si="2"/>
        <v>0</v>
      </c>
      <c r="J12" s="368">
        <f t="shared" si="3"/>
        <v>0</v>
      </c>
    </row>
    <row r="13" spans="1:10" ht="15.75" x14ac:dyDescent="0.25">
      <c r="A13" s="367">
        <v>89611</v>
      </c>
      <c r="B13" s="371" t="s">
        <v>529</v>
      </c>
      <c r="C13" s="10" t="s">
        <v>283</v>
      </c>
      <c r="D13" s="801">
        <v>1.66</v>
      </c>
      <c r="E13" s="801">
        <f t="shared" si="4"/>
        <v>1.66</v>
      </c>
      <c r="F13" s="800">
        <f>'Master - Rack'!A15</f>
        <v>0</v>
      </c>
      <c r="G13" s="287">
        <f t="shared" si="0"/>
        <v>0</v>
      </c>
      <c r="H13" s="370">
        <f t="shared" si="1"/>
        <v>0</v>
      </c>
      <c r="I13" s="368">
        <f t="shared" si="2"/>
        <v>0</v>
      </c>
      <c r="J13" s="368">
        <f t="shared" si="3"/>
        <v>0</v>
      </c>
    </row>
    <row r="14" spans="1:10" ht="15.75" x14ac:dyDescent="0.25">
      <c r="A14" s="380">
        <v>70062</v>
      </c>
      <c r="B14" s="149" t="s">
        <v>900</v>
      </c>
      <c r="C14" s="124" t="s">
        <v>902</v>
      </c>
      <c r="D14" s="801">
        <v>2.08</v>
      </c>
      <c r="E14" s="801">
        <f t="shared" si="4"/>
        <v>2.08</v>
      </c>
      <c r="F14" s="800">
        <f>'Master - Rack'!A16</f>
        <v>0</v>
      </c>
      <c r="G14" s="287">
        <f t="shared" si="0"/>
        <v>0</v>
      </c>
      <c r="H14" s="370">
        <f t="shared" si="1"/>
        <v>0</v>
      </c>
      <c r="I14" s="368">
        <f t="shared" si="2"/>
        <v>0</v>
      </c>
      <c r="J14" s="368">
        <f t="shared" si="3"/>
        <v>0</v>
      </c>
    </row>
    <row r="15" spans="1:10" ht="16.5" thickBot="1" x14ac:dyDescent="0.3">
      <c r="A15" s="380">
        <v>70063</v>
      </c>
      <c r="B15" s="149" t="s">
        <v>901</v>
      </c>
      <c r="C15" s="124" t="s">
        <v>903</v>
      </c>
      <c r="D15" s="801">
        <v>2.08</v>
      </c>
      <c r="E15" s="801">
        <f t="shared" si="4"/>
        <v>2.08</v>
      </c>
      <c r="F15" s="800">
        <f>'Master - Rack'!A17</f>
        <v>0</v>
      </c>
      <c r="G15" s="287">
        <f t="shared" si="0"/>
        <v>0</v>
      </c>
      <c r="H15" s="370">
        <f t="shared" si="1"/>
        <v>0</v>
      </c>
      <c r="I15" s="368">
        <f t="shared" si="2"/>
        <v>0</v>
      </c>
      <c r="J15" s="368">
        <f t="shared" si="3"/>
        <v>0</v>
      </c>
    </row>
    <row r="16" spans="1:10" ht="16.5" thickBot="1" x14ac:dyDescent="0.3">
      <c r="A16" s="367"/>
      <c r="B16" s="147" t="s">
        <v>27</v>
      </c>
      <c r="C16" s="10"/>
      <c r="D16" s="372"/>
      <c r="E16" s="373"/>
      <c r="F16" s="374"/>
      <c r="G16" s="375"/>
      <c r="H16" s="373"/>
      <c r="I16" s="373"/>
      <c r="J16" s="373"/>
    </row>
    <row r="17" spans="1:10" ht="15.75" x14ac:dyDescent="0.25">
      <c r="A17" s="398">
        <v>70100</v>
      </c>
      <c r="B17" s="411" t="s">
        <v>28</v>
      </c>
      <c r="C17" s="410" t="s">
        <v>29</v>
      </c>
      <c r="D17" s="368">
        <v>2.5</v>
      </c>
      <c r="E17" s="368">
        <f t="shared" ref="E17:E22" si="8">D17</f>
        <v>2.5</v>
      </c>
      <c r="F17" s="369">
        <f>'Master - Rack'!A20</f>
        <v>0</v>
      </c>
      <c r="G17" s="2">
        <f t="shared" ref="G17:G22" si="9">F17</f>
        <v>0</v>
      </c>
      <c r="H17" s="368">
        <f t="shared" ref="H17:H20" si="10">F17*D17</f>
        <v>0</v>
      </c>
      <c r="I17" s="368">
        <f t="shared" ref="I17:I20" si="11">G17*E17</f>
        <v>0</v>
      </c>
      <c r="J17" s="368">
        <f t="shared" ref="J17:J20" si="12">H17-I17</f>
        <v>0</v>
      </c>
    </row>
    <row r="18" spans="1:10" ht="15.75" x14ac:dyDescent="0.25">
      <c r="A18" s="398">
        <v>70102</v>
      </c>
      <c r="B18" s="149" t="s">
        <v>30</v>
      </c>
      <c r="C18" s="410" t="s">
        <v>31</v>
      </c>
      <c r="D18" s="368">
        <v>2.5</v>
      </c>
      <c r="E18" s="368">
        <f t="shared" si="8"/>
        <v>2.5</v>
      </c>
      <c r="F18" s="369">
        <f>'Master - Rack'!A21</f>
        <v>0</v>
      </c>
      <c r="G18" s="2">
        <f t="shared" si="9"/>
        <v>0</v>
      </c>
      <c r="H18" s="368">
        <f t="shared" si="10"/>
        <v>0</v>
      </c>
      <c r="I18" s="368">
        <f t="shared" si="11"/>
        <v>0</v>
      </c>
      <c r="J18" s="368">
        <f t="shared" si="12"/>
        <v>0</v>
      </c>
    </row>
    <row r="19" spans="1:10" ht="15.75" x14ac:dyDescent="0.25">
      <c r="A19" s="398">
        <v>70104</v>
      </c>
      <c r="B19" s="149" t="s">
        <v>34</v>
      </c>
      <c r="C19" s="410" t="s">
        <v>35</v>
      </c>
      <c r="D19" s="368">
        <v>2.5</v>
      </c>
      <c r="E19" s="368">
        <f t="shared" si="8"/>
        <v>2.5</v>
      </c>
      <c r="F19" s="369">
        <f>'Master - Rack'!A23</f>
        <v>0</v>
      </c>
      <c r="G19" s="2">
        <f t="shared" si="9"/>
        <v>0</v>
      </c>
      <c r="H19" s="368">
        <f t="shared" si="10"/>
        <v>0</v>
      </c>
      <c r="I19" s="368">
        <f t="shared" si="11"/>
        <v>0</v>
      </c>
      <c r="J19" s="368">
        <f t="shared" si="12"/>
        <v>0</v>
      </c>
    </row>
    <row r="20" spans="1:10" ht="15.75" x14ac:dyDescent="0.25">
      <c r="A20" s="398">
        <v>70108</v>
      </c>
      <c r="B20" s="149" t="s">
        <v>40</v>
      </c>
      <c r="C20" s="409" t="s">
        <v>702</v>
      </c>
      <c r="D20" s="368">
        <v>2.5</v>
      </c>
      <c r="E20" s="368">
        <f t="shared" si="8"/>
        <v>2.5</v>
      </c>
      <c r="F20" s="369">
        <f>'Master - Rack'!A24</f>
        <v>0</v>
      </c>
      <c r="G20" s="2">
        <f t="shared" si="9"/>
        <v>0</v>
      </c>
      <c r="H20" s="368">
        <f t="shared" si="10"/>
        <v>0</v>
      </c>
      <c r="I20" s="368">
        <f t="shared" si="11"/>
        <v>0</v>
      </c>
      <c r="J20" s="368">
        <f t="shared" si="12"/>
        <v>0</v>
      </c>
    </row>
    <row r="21" spans="1:10" ht="15.75" x14ac:dyDescent="0.25">
      <c r="A21" s="380">
        <v>70114</v>
      </c>
      <c r="B21" s="149" t="s">
        <v>42</v>
      </c>
      <c r="C21" s="409" t="s">
        <v>698</v>
      </c>
      <c r="D21" s="368">
        <v>2.5</v>
      </c>
      <c r="E21" s="368">
        <f t="shared" si="8"/>
        <v>2.5</v>
      </c>
      <c r="F21" s="369">
        <f>'Master - Rack'!A25</f>
        <v>0</v>
      </c>
      <c r="G21" s="2">
        <f t="shared" si="9"/>
        <v>0</v>
      </c>
      <c r="H21" s="368">
        <f t="shared" ref="H21:H22" si="13">F21*D21</f>
        <v>0</v>
      </c>
      <c r="I21" s="368">
        <f t="shared" ref="I21:I22" si="14">G21*E21</f>
        <v>0</v>
      </c>
      <c r="J21" s="368">
        <f t="shared" ref="J21:J22" si="15">H21-I21</f>
        <v>0</v>
      </c>
    </row>
    <row r="22" spans="1:10" ht="16.5" thickBot="1" x14ac:dyDescent="0.3">
      <c r="A22" s="380">
        <v>70110</v>
      </c>
      <c r="B22" s="149" t="s">
        <v>612</v>
      </c>
      <c r="C22" s="409" t="s">
        <v>613</v>
      </c>
      <c r="D22" s="368">
        <v>2.5</v>
      </c>
      <c r="E22" s="368">
        <f t="shared" si="8"/>
        <v>2.5</v>
      </c>
      <c r="F22" s="369">
        <f>'Master - Rack'!A26</f>
        <v>0</v>
      </c>
      <c r="G22" s="2">
        <f t="shared" si="9"/>
        <v>0</v>
      </c>
      <c r="H22" s="368">
        <f t="shared" si="13"/>
        <v>0</v>
      </c>
      <c r="I22" s="368">
        <f t="shared" si="14"/>
        <v>0</v>
      </c>
      <c r="J22" s="368">
        <f t="shared" si="15"/>
        <v>0</v>
      </c>
    </row>
    <row r="23" spans="1:10" ht="16.5" thickBot="1" x14ac:dyDescent="0.3">
      <c r="A23" s="398"/>
      <c r="B23" s="147" t="s">
        <v>737</v>
      </c>
      <c r="C23" s="124"/>
      <c r="D23" s="381"/>
      <c r="E23" s="373"/>
      <c r="F23" s="374"/>
      <c r="G23" s="375"/>
      <c r="H23" s="373"/>
      <c r="I23" s="373"/>
      <c r="J23" s="373"/>
    </row>
    <row r="24" spans="1:10" ht="16.5" thickBot="1" x14ac:dyDescent="0.3">
      <c r="A24" s="398">
        <v>70113</v>
      </c>
      <c r="B24" s="412" t="s">
        <v>735</v>
      </c>
      <c r="C24" s="124" t="s">
        <v>736</v>
      </c>
      <c r="D24" s="368">
        <v>2.29</v>
      </c>
      <c r="E24" s="370">
        <v>2.21</v>
      </c>
      <c r="F24" s="369">
        <f>'Master - Rack'!A29</f>
        <v>0</v>
      </c>
      <c r="G24" s="2">
        <f t="shared" ref="G24" si="16">F24</f>
        <v>0</v>
      </c>
      <c r="H24" s="368">
        <f t="shared" ref="H24" si="17">F24*D24</f>
        <v>0</v>
      </c>
      <c r="I24" s="368">
        <f t="shared" ref="I24" si="18">G24*E24</f>
        <v>0</v>
      </c>
      <c r="J24" s="368">
        <f t="shared" ref="J24" si="19">H24-I24</f>
        <v>0</v>
      </c>
    </row>
    <row r="25" spans="1:10" ht="16.5" thickBot="1" x14ac:dyDescent="0.3">
      <c r="A25" s="367"/>
      <c r="B25" s="147" t="s">
        <v>48</v>
      </c>
      <c r="C25" s="10"/>
      <c r="D25" s="372"/>
      <c r="E25" s="373"/>
      <c r="F25" s="374"/>
      <c r="G25" s="375"/>
      <c r="H25" s="373"/>
      <c r="I25" s="373"/>
      <c r="J25" s="373"/>
    </row>
    <row r="26" spans="1:10" ht="15.75" x14ac:dyDescent="0.25">
      <c r="A26" s="367">
        <v>70124</v>
      </c>
      <c r="B26" s="146" t="s">
        <v>49</v>
      </c>
      <c r="C26" s="158" t="s">
        <v>50</v>
      </c>
      <c r="D26" s="368">
        <v>2.71</v>
      </c>
      <c r="E26" s="368">
        <f t="shared" ref="E26:E32" si="20">D26</f>
        <v>2.71</v>
      </c>
      <c r="F26" s="369">
        <f>'Master - Rack'!A32</f>
        <v>0</v>
      </c>
      <c r="G26" s="2">
        <f t="shared" ref="G26:G32" si="21">F26</f>
        <v>0</v>
      </c>
      <c r="H26" s="368">
        <f t="shared" ref="H26:I32" si="22">F26*D26</f>
        <v>0</v>
      </c>
      <c r="I26" s="368">
        <f t="shared" si="22"/>
        <v>0</v>
      </c>
      <c r="J26" s="368">
        <f t="shared" ref="J26:J32" si="23">H26-I26</f>
        <v>0</v>
      </c>
    </row>
    <row r="27" spans="1:10" ht="15.75" x14ac:dyDescent="0.25">
      <c r="A27" s="367">
        <v>70125</v>
      </c>
      <c r="B27" s="146" t="s">
        <v>51</v>
      </c>
      <c r="C27" s="158" t="s">
        <v>52</v>
      </c>
      <c r="D27" s="368">
        <v>2.71</v>
      </c>
      <c r="E27" s="368">
        <f t="shared" si="20"/>
        <v>2.71</v>
      </c>
      <c r="F27" s="369">
        <f>'Master - Rack'!A33</f>
        <v>0</v>
      </c>
      <c r="G27" s="2">
        <f t="shared" si="21"/>
        <v>0</v>
      </c>
      <c r="H27" s="368">
        <f t="shared" si="22"/>
        <v>0</v>
      </c>
      <c r="I27" s="368">
        <f t="shared" si="22"/>
        <v>0</v>
      </c>
      <c r="J27" s="368">
        <f t="shared" si="23"/>
        <v>0</v>
      </c>
    </row>
    <row r="28" spans="1:10" ht="15.75" x14ac:dyDescent="0.25">
      <c r="A28" s="367">
        <v>70126</v>
      </c>
      <c r="B28" s="146" t="s">
        <v>53</v>
      </c>
      <c r="C28" s="158" t="s">
        <v>54</v>
      </c>
      <c r="D28" s="368">
        <v>2.71</v>
      </c>
      <c r="E28" s="368">
        <f t="shared" si="20"/>
        <v>2.71</v>
      </c>
      <c r="F28" s="369">
        <f>'Master - Rack'!A34</f>
        <v>0</v>
      </c>
      <c r="G28" s="2">
        <f t="shared" si="21"/>
        <v>0</v>
      </c>
      <c r="H28" s="368">
        <f t="shared" si="22"/>
        <v>0</v>
      </c>
      <c r="I28" s="368">
        <f t="shared" si="22"/>
        <v>0</v>
      </c>
      <c r="J28" s="368">
        <f t="shared" si="23"/>
        <v>0</v>
      </c>
    </row>
    <row r="29" spans="1:10" ht="15.75" x14ac:dyDescent="0.25">
      <c r="A29" s="367">
        <v>70158</v>
      </c>
      <c r="B29" s="146" t="s">
        <v>55</v>
      </c>
      <c r="C29" s="152" t="s">
        <v>56</v>
      </c>
      <c r="D29" s="368">
        <v>2.84</v>
      </c>
      <c r="E29" s="368">
        <f t="shared" si="20"/>
        <v>2.84</v>
      </c>
      <c r="F29" s="369">
        <f>'Master - Rack'!A35</f>
        <v>0</v>
      </c>
      <c r="G29" s="2">
        <f t="shared" si="21"/>
        <v>0</v>
      </c>
      <c r="H29" s="368">
        <f t="shared" si="22"/>
        <v>0</v>
      </c>
      <c r="I29" s="368">
        <f t="shared" si="22"/>
        <v>0</v>
      </c>
      <c r="J29" s="368">
        <f t="shared" si="23"/>
        <v>0</v>
      </c>
    </row>
    <row r="30" spans="1:10" ht="15.75" x14ac:dyDescent="0.25">
      <c r="A30" s="367">
        <v>70181</v>
      </c>
      <c r="B30" s="146" t="s">
        <v>568</v>
      </c>
      <c r="C30" s="152" t="s">
        <v>570</v>
      </c>
      <c r="D30" s="368">
        <v>2.71</v>
      </c>
      <c r="E30" s="368">
        <f t="shared" si="20"/>
        <v>2.71</v>
      </c>
      <c r="F30" s="369">
        <f>'Master - Rack'!A36</f>
        <v>0</v>
      </c>
      <c r="G30" s="2">
        <f t="shared" si="21"/>
        <v>0</v>
      </c>
      <c r="H30" s="368">
        <f t="shared" si="22"/>
        <v>0</v>
      </c>
      <c r="I30" s="368">
        <f t="shared" si="22"/>
        <v>0</v>
      </c>
      <c r="J30" s="368">
        <f t="shared" si="23"/>
        <v>0</v>
      </c>
    </row>
    <row r="31" spans="1:10" ht="15.75" x14ac:dyDescent="0.25">
      <c r="A31" s="367">
        <v>70184</v>
      </c>
      <c r="B31" s="146" t="s">
        <v>569</v>
      </c>
      <c r="C31" s="152" t="s">
        <v>571</v>
      </c>
      <c r="D31" s="368">
        <v>2.71</v>
      </c>
      <c r="E31" s="368">
        <f t="shared" si="20"/>
        <v>2.71</v>
      </c>
      <c r="F31" s="369">
        <f>'Master - Rack'!A37</f>
        <v>0</v>
      </c>
      <c r="G31" s="2">
        <f t="shared" si="21"/>
        <v>0</v>
      </c>
      <c r="H31" s="368">
        <f t="shared" si="22"/>
        <v>0</v>
      </c>
      <c r="I31" s="368">
        <f t="shared" si="22"/>
        <v>0</v>
      </c>
      <c r="J31" s="368">
        <f t="shared" si="23"/>
        <v>0</v>
      </c>
    </row>
    <row r="32" spans="1:10" ht="16.5" thickBot="1" x14ac:dyDescent="0.3">
      <c r="A32" s="489">
        <v>70197</v>
      </c>
      <c r="B32" s="642" t="s">
        <v>820</v>
      </c>
      <c r="C32" s="124" t="s">
        <v>819</v>
      </c>
      <c r="D32" s="368">
        <v>2.84</v>
      </c>
      <c r="E32" s="368">
        <f t="shared" si="20"/>
        <v>2.84</v>
      </c>
      <c r="F32" s="369">
        <f>'Master - Rack'!A38</f>
        <v>0</v>
      </c>
      <c r="G32" s="2">
        <f t="shared" si="21"/>
        <v>0</v>
      </c>
      <c r="H32" s="368">
        <f t="shared" si="22"/>
        <v>0</v>
      </c>
      <c r="I32" s="368">
        <f t="shared" si="22"/>
        <v>0</v>
      </c>
      <c r="J32" s="368">
        <f t="shared" si="23"/>
        <v>0</v>
      </c>
    </row>
    <row r="33" spans="1:10" ht="16.5" thickBot="1" x14ac:dyDescent="0.3">
      <c r="A33" s="367"/>
      <c r="B33" s="147" t="s">
        <v>306</v>
      </c>
      <c r="C33" s="152"/>
      <c r="D33" s="390"/>
      <c r="E33" s="390"/>
      <c r="F33" s="391"/>
      <c r="G33" s="317"/>
      <c r="H33" s="390"/>
      <c r="I33" s="390"/>
      <c r="J33" s="390"/>
    </row>
    <row r="34" spans="1:10" ht="15.75" x14ac:dyDescent="0.25">
      <c r="A34" s="376">
        <v>70151</v>
      </c>
      <c r="B34" s="146" t="s">
        <v>575</v>
      </c>
      <c r="C34" s="152" t="s">
        <v>308</v>
      </c>
      <c r="D34" s="368">
        <v>3.34</v>
      </c>
      <c r="E34" s="368">
        <f>D34</f>
        <v>3.34</v>
      </c>
      <c r="F34" s="369">
        <f>'Master - Rack'!A41</f>
        <v>0</v>
      </c>
      <c r="G34" s="2">
        <f>F34</f>
        <v>0</v>
      </c>
      <c r="H34" s="368">
        <f t="shared" ref="H34:I38" si="24">F34*D34</f>
        <v>0</v>
      </c>
      <c r="I34" s="368">
        <f t="shared" si="24"/>
        <v>0</v>
      </c>
      <c r="J34" s="368">
        <f>H34-I34</f>
        <v>0</v>
      </c>
    </row>
    <row r="35" spans="1:10" ht="15.75" x14ac:dyDescent="0.25">
      <c r="A35" s="376">
        <v>70155</v>
      </c>
      <c r="B35" s="146" t="s">
        <v>572</v>
      </c>
      <c r="C35" s="152" t="s">
        <v>310</v>
      </c>
      <c r="D35" s="368">
        <v>3.34</v>
      </c>
      <c r="E35" s="368">
        <f>D35</f>
        <v>3.34</v>
      </c>
      <c r="F35" s="369">
        <f>'Master - Rack'!A42</f>
        <v>0</v>
      </c>
      <c r="G35" s="2">
        <f>F35</f>
        <v>0</v>
      </c>
      <c r="H35" s="368">
        <f t="shared" si="24"/>
        <v>0</v>
      </c>
      <c r="I35" s="368">
        <f t="shared" si="24"/>
        <v>0</v>
      </c>
      <c r="J35" s="368">
        <f>H35-I35</f>
        <v>0</v>
      </c>
    </row>
    <row r="36" spans="1:10" ht="15.75" x14ac:dyDescent="0.25">
      <c r="A36" s="376">
        <v>70166</v>
      </c>
      <c r="B36" s="146" t="s">
        <v>574</v>
      </c>
      <c r="C36" s="152" t="s">
        <v>465</v>
      </c>
      <c r="D36" s="368">
        <v>3.34</v>
      </c>
      <c r="E36" s="368">
        <f>D36</f>
        <v>3.34</v>
      </c>
      <c r="F36" s="369">
        <f>'Master - Rack'!A43</f>
        <v>0</v>
      </c>
      <c r="G36" s="2">
        <f>F36</f>
        <v>0</v>
      </c>
      <c r="H36" s="368">
        <f>F36*D36</f>
        <v>0</v>
      </c>
      <c r="I36" s="368">
        <f>G36*E36</f>
        <v>0</v>
      </c>
      <c r="J36" s="368">
        <f>H36-I36</f>
        <v>0</v>
      </c>
    </row>
    <row r="37" spans="1:10" ht="15.75" x14ac:dyDescent="0.25">
      <c r="A37" s="376">
        <v>70176</v>
      </c>
      <c r="B37" s="146" t="s">
        <v>573</v>
      </c>
      <c r="C37" s="152" t="s">
        <v>493</v>
      </c>
      <c r="D37" s="368">
        <v>3.34</v>
      </c>
      <c r="E37" s="368">
        <f>D37</f>
        <v>3.34</v>
      </c>
      <c r="F37" s="369">
        <f>'Master - Rack'!A44</f>
        <v>0</v>
      </c>
      <c r="G37" s="2">
        <f>F37</f>
        <v>0</v>
      </c>
      <c r="H37" s="368">
        <f t="shared" si="24"/>
        <v>0</v>
      </c>
      <c r="I37" s="368">
        <f t="shared" si="24"/>
        <v>0</v>
      </c>
      <c r="J37" s="368">
        <f>H37-I37</f>
        <v>0</v>
      </c>
    </row>
    <row r="38" spans="1:10" ht="16.5" thickBot="1" x14ac:dyDescent="0.3">
      <c r="A38" s="376">
        <v>70420</v>
      </c>
      <c r="B38" s="146" t="s">
        <v>576</v>
      </c>
      <c r="C38" s="152" t="s">
        <v>312</v>
      </c>
      <c r="D38" s="368">
        <v>3.34</v>
      </c>
      <c r="E38" s="368">
        <f>D38</f>
        <v>3.34</v>
      </c>
      <c r="F38" s="369">
        <f>'Master - Rack'!A45</f>
        <v>0</v>
      </c>
      <c r="G38" s="2">
        <f>F38</f>
        <v>0</v>
      </c>
      <c r="H38" s="368">
        <f t="shared" si="24"/>
        <v>0</v>
      </c>
      <c r="I38" s="368">
        <f t="shared" si="24"/>
        <v>0</v>
      </c>
      <c r="J38" s="368">
        <f>H38-I38</f>
        <v>0</v>
      </c>
    </row>
    <row r="39" spans="1:10" ht="16.5" thickBot="1" x14ac:dyDescent="0.3">
      <c r="A39" s="367"/>
      <c r="B39" s="147" t="s">
        <v>271</v>
      </c>
      <c r="C39" s="10"/>
      <c r="D39" s="381"/>
      <c r="E39" s="381"/>
      <c r="F39" s="382"/>
      <c r="G39" s="109"/>
      <c r="H39" s="381"/>
      <c r="I39" s="381"/>
      <c r="J39" s="381"/>
    </row>
    <row r="40" spans="1:10" ht="15.75" x14ac:dyDescent="0.25">
      <c r="A40" s="398">
        <v>89598</v>
      </c>
      <c r="B40" s="149" t="s">
        <v>464</v>
      </c>
      <c r="C40" s="10" t="s">
        <v>439</v>
      </c>
      <c r="D40" s="368">
        <v>2.08</v>
      </c>
      <c r="E40" s="368">
        <f>D40</f>
        <v>2.08</v>
      </c>
      <c r="F40" s="369">
        <f>'Master - Rack'!A48</f>
        <v>0</v>
      </c>
      <c r="G40" s="2">
        <f>F40</f>
        <v>0</v>
      </c>
      <c r="H40" s="368">
        <f>F40*D40</f>
        <v>0</v>
      </c>
      <c r="I40" s="368">
        <f>G40*E40</f>
        <v>0</v>
      </c>
      <c r="J40" s="368">
        <f>H40-I40</f>
        <v>0</v>
      </c>
    </row>
    <row r="41" spans="1:10" ht="15.75" x14ac:dyDescent="0.25">
      <c r="A41" s="398">
        <v>89599</v>
      </c>
      <c r="B41" s="149" t="s">
        <v>289</v>
      </c>
      <c r="C41" s="10" t="s">
        <v>286</v>
      </c>
      <c r="D41" s="368">
        <v>2.08</v>
      </c>
      <c r="E41" s="368">
        <f t="shared" ref="E41:E46" si="25">D41</f>
        <v>2.08</v>
      </c>
      <c r="F41" s="369">
        <f>'Master - Rack'!A49</f>
        <v>0</v>
      </c>
      <c r="G41" s="2">
        <f>F41</f>
        <v>0</v>
      </c>
      <c r="H41" s="368">
        <f>F41*D41</f>
        <v>0</v>
      </c>
      <c r="I41" s="368">
        <f>G41*E41</f>
        <v>0</v>
      </c>
      <c r="J41" s="368">
        <f>H41-I41</f>
        <v>0</v>
      </c>
    </row>
    <row r="42" spans="1:10" ht="15.75" x14ac:dyDescent="0.25">
      <c r="A42" s="398">
        <v>89600</v>
      </c>
      <c r="B42" s="149" t="s">
        <v>287</v>
      </c>
      <c r="C42" s="10" t="s">
        <v>284</v>
      </c>
      <c r="D42" s="368">
        <v>2.08</v>
      </c>
      <c r="E42" s="368">
        <f t="shared" si="25"/>
        <v>2.08</v>
      </c>
      <c r="F42" s="369">
        <f>'Master - Rack'!A50</f>
        <v>0</v>
      </c>
      <c r="G42" s="2">
        <f t="shared" ref="G42:G45" si="26">F42</f>
        <v>0</v>
      </c>
      <c r="H42" s="368">
        <f t="shared" ref="H42:I45" si="27">F42*D42</f>
        <v>0</v>
      </c>
      <c r="I42" s="368">
        <f t="shared" si="27"/>
        <v>0</v>
      </c>
      <c r="J42" s="368">
        <f t="shared" ref="J42:J45" si="28">H42-I42</f>
        <v>0</v>
      </c>
    </row>
    <row r="43" spans="1:10" ht="15.75" x14ac:dyDescent="0.25">
      <c r="A43" s="398">
        <v>89602</v>
      </c>
      <c r="B43" s="149" t="s">
        <v>288</v>
      </c>
      <c r="C43" s="10" t="s">
        <v>285</v>
      </c>
      <c r="D43" s="368">
        <v>2.08</v>
      </c>
      <c r="E43" s="368">
        <f t="shared" si="25"/>
        <v>2.08</v>
      </c>
      <c r="F43" s="369">
        <f>'Master - Rack'!A51</f>
        <v>0</v>
      </c>
      <c r="G43" s="2">
        <f t="shared" si="26"/>
        <v>0</v>
      </c>
      <c r="H43" s="368">
        <f t="shared" si="27"/>
        <v>0</v>
      </c>
      <c r="I43" s="368">
        <f t="shared" si="27"/>
        <v>0</v>
      </c>
      <c r="J43" s="368">
        <f t="shared" si="28"/>
        <v>0</v>
      </c>
    </row>
    <row r="44" spans="1:10" ht="15.75" x14ac:dyDescent="0.25">
      <c r="A44" s="398">
        <v>89605</v>
      </c>
      <c r="B44" s="149" t="s">
        <v>437</v>
      </c>
      <c r="C44" s="10" t="s">
        <v>466</v>
      </c>
      <c r="D44" s="368">
        <v>2.08</v>
      </c>
      <c r="E44" s="368">
        <f t="shared" si="25"/>
        <v>2.08</v>
      </c>
      <c r="F44" s="369">
        <f>'Master - Rack'!A52</f>
        <v>0</v>
      </c>
      <c r="G44" s="2">
        <f>F44</f>
        <v>0</v>
      </c>
      <c r="H44" s="368">
        <f>F44*D44</f>
        <v>0</v>
      </c>
      <c r="I44" s="368">
        <f>G44*E44</f>
        <v>0</v>
      </c>
      <c r="J44" s="368">
        <f>H44-I44</f>
        <v>0</v>
      </c>
    </row>
    <row r="45" spans="1:10" ht="15.75" x14ac:dyDescent="0.25">
      <c r="A45" s="398">
        <v>89608</v>
      </c>
      <c r="B45" s="149" t="s">
        <v>440</v>
      </c>
      <c r="C45" s="124" t="s">
        <v>434</v>
      </c>
      <c r="D45" s="368">
        <v>2.08</v>
      </c>
      <c r="E45" s="368">
        <f t="shared" si="25"/>
        <v>2.08</v>
      </c>
      <c r="F45" s="369">
        <f>'Master - Rack'!A53</f>
        <v>0</v>
      </c>
      <c r="G45" s="2">
        <f t="shared" si="26"/>
        <v>0</v>
      </c>
      <c r="H45" s="368">
        <f t="shared" si="27"/>
        <v>0</v>
      </c>
      <c r="I45" s="368">
        <f t="shared" si="27"/>
        <v>0</v>
      </c>
      <c r="J45" s="368">
        <f t="shared" si="28"/>
        <v>0</v>
      </c>
    </row>
    <row r="46" spans="1:10" ht="16.5" thickBot="1" x14ac:dyDescent="0.3">
      <c r="A46" s="398">
        <v>89622</v>
      </c>
      <c r="B46" s="149" t="s">
        <v>621</v>
      </c>
      <c r="C46" s="124" t="s">
        <v>622</v>
      </c>
      <c r="D46" s="368">
        <v>2.08</v>
      </c>
      <c r="E46" s="368">
        <f t="shared" si="25"/>
        <v>2.08</v>
      </c>
      <c r="F46" s="369">
        <f>'Master - Rack'!A54</f>
        <v>0</v>
      </c>
      <c r="G46" s="2">
        <f t="shared" ref="G46" si="29">F46</f>
        <v>0</v>
      </c>
      <c r="H46" s="368">
        <f t="shared" ref="H46" si="30">F46*D46</f>
        <v>0</v>
      </c>
      <c r="I46" s="368">
        <f t="shared" ref="I46" si="31">G46*E46</f>
        <v>0</v>
      </c>
      <c r="J46" s="368">
        <f t="shared" ref="J46" si="32">H46-I46</f>
        <v>0</v>
      </c>
    </row>
    <row r="47" spans="1:10" ht="16.5" thickBot="1" x14ac:dyDescent="0.3">
      <c r="A47" s="367"/>
      <c r="B47" s="147" t="s">
        <v>58</v>
      </c>
      <c r="C47" s="10"/>
      <c r="D47" s="372"/>
      <c r="E47" s="373"/>
      <c r="F47" s="374"/>
      <c r="G47" s="375"/>
      <c r="H47" s="373"/>
      <c r="I47" s="373"/>
      <c r="J47" s="373"/>
    </row>
    <row r="48" spans="1:10" ht="15.75" x14ac:dyDescent="0.25">
      <c r="A48" s="367">
        <v>70131</v>
      </c>
      <c r="B48" s="155" t="s">
        <v>59</v>
      </c>
      <c r="C48" s="10" t="s">
        <v>60</v>
      </c>
      <c r="D48" s="368">
        <v>2.71</v>
      </c>
      <c r="E48" s="368">
        <f>D48</f>
        <v>2.71</v>
      </c>
      <c r="F48" s="369">
        <f>'Master - Rack'!A57</f>
        <v>0</v>
      </c>
      <c r="G48" s="2">
        <f>F48</f>
        <v>0</v>
      </c>
      <c r="H48" s="368">
        <f t="shared" ref="H48:I51" si="33">F48*D48</f>
        <v>0</v>
      </c>
      <c r="I48" s="368">
        <f t="shared" si="33"/>
        <v>0</v>
      </c>
      <c r="J48" s="368">
        <f>H48-I48</f>
        <v>0</v>
      </c>
    </row>
    <row r="49" spans="1:10" ht="15.75" x14ac:dyDescent="0.25">
      <c r="A49" s="367">
        <v>70132</v>
      </c>
      <c r="B49" s="155" t="s">
        <v>61</v>
      </c>
      <c r="C49" s="10" t="s">
        <v>589</v>
      </c>
      <c r="D49" s="368">
        <v>2.71</v>
      </c>
      <c r="E49" s="368">
        <f>D49</f>
        <v>2.71</v>
      </c>
      <c r="F49" s="369">
        <f>'Master - Rack'!A58</f>
        <v>0</v>
      </c>
      <c r="G49" s="2">
        <f>F49</f>
        <v>0</v>
      </c>
      <c r="H49" s="368">
        <f t="shared" si="33"/>
        <v>0</v>
      </c>
      <c r="I49" s="368">
        <f t="shared" si="33"/>
        <v>0</v>
      </c>
      <c r="J49" s="368">
        <f>H49-I49</f>
        <v>0</v>
      </c>
    </row>
    <row r="50" spans="1:10" ht="15.75" x14ac:dyDescent="0.25">
      <c r="A50" s="398">
        <v>70135</v>
      </c>
      <c r="B50" s="149" t="s">
        <v>680</v>
      </c>
      <c r="C50" s="409" t="s">
        <v>64</v>
      </c>
      <c r="D50" s="368">
        <v>2.71</v>
      </c>
      <c r="E50" s="368">
        <f>D50</f>
        <v>2.71</v>
      </c>
      <c r="F50" s="369">
        <f>'Master - Rack'!A59</f>
        <v>0</v>
      </c>
      <c r="G50" s="2">
        <f>F50</f>
        <v>0</v>
      </c>
      <c r="H50" s="368">
        <f t="shared" ref="H50" si="34">F50*D50</f>
        <v>0</v>
      </c>
      <c r="I50" s="368">
        <f t="shared" ref="I50" si="35">G50*E50</f>
        <v>0</v>
      </c>
      <c r="J50" s="368">
        <f>H50-I50</f>
        <v>0</v>
      </c>
    </row>
    <row r="51" spans="1:10" ht="16.5" thickBot="1" x14ac:dyDescent="0.3">
      <c r="A51" s="367">
        <v>70152</v>
      </c>
      <c r="B51" s="146" t="s">
        <v>65</v>
      </c>
      <c r="C51" s="152" t="s">
        <v>66</v>
      </c>
      <c r="D51" s="368">
        <v>2.71</v>
      </c>
      <c r="E51" s="368">
        <f>D51</f>
        <v>2.71</v>
      </c>
      <c r="F51" s="369">
        <f>'Master - Rack'!A60</f>
        <v>0</v>
      </c>
      <c r="G51" s="2">
        <f>F51</f>
        <v>0</v>
      </c>
      <c r="H51" s="368">
        <f t="shared" si="33"/>
        <v>0</v>
      </c>
      <c r="I51" s="368">
        <f t="shared" si="33"/>
        <v>0</v>
      </c>
      <c r="J51" s="368">
        <f>H51-I51</f>
        <v>0</v>
      </c>
    </row>
    <row r="52" spans="1:10" ht="16.5" thickBot="1" x14ac:dyDescent="0.3">
      <c r="A52" s="367"/>
      <c r="B52" s="147" t="s">
        <v>90</v>
      </c>
      <c r="C52" s="10"/>
      <c r="D52" s="372"/>
      <c r="E52" s="373"/>
      <c r="F52" s="374"/>
      <c r="G52" s="375"/>
      <c r="H52" s="373"/>
      <c r="I52" s="373"/>
      <c r="J52" s="373"/>
    </row>
    <row r="53" spans="1:10" ht="16.5" thickBot="1" x14ac:dyDescent="0.3">
      <c r="A53" s="377">
        <v>70341</v>
      </c>
      <c r="B53" s="371" t="s">
        <v>95</v>
      </c>
      <c r="C53" s="10" t="s">
        <v>96</v>
      </c>
      <c r="D53" s="368">
        <v>2.71</v>
      </c>
      <c r="E53" s="368">
        <f>D53</f>
        <v>2.71</v>
      </c>
      <c r="F53" s="369">
        <f>'Master - Rack'!A63</f>
        <v>0</v>
      </c>
      <c r="G53" s="2">
        <f>F53</f>
        <v>0</v>
      </c>
      <c r="H53" s="368">
        <f t="shared" ref="H53:I53" si="36">F53*D53</f>
        <v>0</v>
      </c>
      <c r="I53" s="368">
        <f t="shared" si="36"/>
        <v>0</v>
      </c>
      <c r="J53" s="368">
        <f>H53-I53</f>
        <v>0</v>
      </c>
    </row>
    <row r="54" spans="1:10" ht="16.5" thickBot="1" x14ac:dyDescent="0.3">
      <c r="A54" s="440"/>
      <c r="B54" s="147" t="s">
        <v>97</v>
      </c>
      <c r="C54" s="441"/>
      <c r="D54" s="372"/>
      <c r="E54" s="381"/>
      <c r="F54" s="382"/>
      <c r="G54" s="109"/>
      <c r="H54" s="381"/>
      <c r="I54" s="381"/>
      <c r="J54" s="381"/>
    </row>
    <row r="55" spans="1:10" ht="15.75" x14ac:dyDescent="0.25">
      <c r="A55" s="398">
        <v>70303</v>
      </c>
      <c r="B55" s="442" t="s">
        <v>604</v>
      </c>
      <c r="C55" s="124" t="s">
        <v>99</v>
      </c>
      <c r="D55" s="368">
        <v>2.21</v>
      </c>
      <c r="E55" s="368">
        <f>D55</f>
        <v>2.21</v>
      </c>
      <c r="F55" s="369">
        <f>'Master - Rack'!A66</f>
        <v>0</v>
      </c>
      <c r="G55" s="2">
        <f>F55</f>
        <v>0</v>
      </c>
      <c r="H55" s="368">
        <f t="shared" ref="H55:I56" si="37">F55*D55</f>
        <v>0</v>
      </c>
      <c r="I55" s="368">
        <f t="shared" si="37"/>
        <v>0</v>
      </c>
      <c r="J55" s="368">
        <f>H55-I55</f>
        <v>0</v>
      </c>
    </row>
    <row r="56" spans="1:10" ht="16.5" thickBot="1" x14ac:dyDescent="0.3">
      <c r="A56" s="367">
        <v>70308</v>
      </c>
      <c r="B56" s="155" t="s">
        <v>104</v>
      </c>
      <c r="C56" s="10" t="s">
        <v>105</v>
      </c>
      <c r="D56" s="368">
        <v>1.87</v>
      </c>
      <c r="E56" s="368">
        <f>D56</f>
        <v>1.87</v>
      </c>
      <c r="F56" s="369">
        <f>'Master - Rack'!A67</f>
        <v>0</v>
      </c>
      <c r="G56" s="2">
        <f>F56</f>
        <v>0</v>
      </c>
      <c r="H56" s="368">
        <f t="shared" si="37"/>
        <v>0</v>
      </c>
      <c r="I56" s="368">
        <f t="shared" si="37"/>
        <v>0</v>
      </c>
      <c r="J56" s="368">
        <f>H56-I56</f>
        <v>0</v>
      </c>
    </row>
    <row r="57" spans="1:10" ht="16.5" thickBot="1" x14ac:dyDescent="0.3">
      <c r="A57" s="367"/>
      <c r="B57" s="147" t="s">
        <v>767</v>
      </c>
      <c r="C57" s="10"/>
      <c r="D57" s="381"/>
      <c r="E57" s="381"/>
      <c r="F57" s="382"/>
      <c r="G57" s="109"/>
      <c r="H57" s="381"/>
      <c r="I57" s="381"/>
      <c r="J57" s="381"/>
    </row>
    <row r="58" spans="1:10" ht="15.75" x14ac:dyDescent="0.25">
      <c r="A58" s="367">
        <v>70351</v>
      </c>
      <c r="B58" s="155" t="s">
        <v>774</v>
      </c>
      <c r="C58" s="10" t="s">
        <v>775</v>
      </c>
      <c r="D58" s="368">
        <v>2.63</v>
      </c>
      <c r="E58" s="368">
        <f t="shared" ref="E58:E60" si="38">D58</f>
        <v>2.63</v>
      </c>
      <c r="F58" s="369">
        <f>'Master - Rack'!A70</f>
        <v>0</v>
      </c>
      <c r="G58" s="2">
        <f t="shared" ref="G58:G60" si="39">F58</f>
        <v>0</v>
      </c>
      <c r="H58" s="368">
        <f t="shared" ref="H58:H60" si="40">F58*D58</f>
        <v>0</v>
      </c>
      <c r="I58" s="368">
        <f t="shared" ref="I58:I60" si="41">G58*E58</f>
        <v>0</v>
      </c>
      <c r="J58" s="368">
        <f t="shared" ref="J58:J60" si="42">H58-I58</f>
        <v>0</v>
      </c>
    </row>
    <row r="59" spans="1:10" ht="15.75" x14ac:dyDescent="0.25">
      <c r="A59" s="367">
        <v>70352</v>
      </c>
      <c r="B59" s="155" t="s">
        <v>772</v>
      </c>
      <c r="C59" s="10" t="s">
        <v>770</v>
      </c>
      <c r="D59" s="368">
        <v>2.63</v>
      </c>
      <c r="E59" s="368">
        <f t="shared" si="38"/>
        <v>2.63</v>
      </c>
      <c r="F59" s="369">
        <f>'Master - Rack'!A71</f>
        <v>0</v>
      </c>
      <c r="G59" s="2">
        <f t="shared" si="39"/>
        <v>0</v>
      </c>
      <c r="H59" s="368">
        <f t="shared" si="40"/>
        <v>0</v>
      </c>
      <c r="I59" s="368">
        <f t="shared" si="41"/>
        <v>0</v>
      </c>
      <c r="J59" s="368">
        <f t="shared" si="42"/>
        <v>0</v>
      </c>
    </row>
    <row r="60" spans="1:10" ht="16.5" thickBot="1" x14ac:dyDescent="0.3">
      <c r="A60" s="367">
        <v>70353</v>
      </c>
      <c r="B60" s="155" t="s">
        <v>773</v>
      </c>
      <c r="C60" s="10" t="s">
        <v>771</v>
      </c>
      <c r="D60" s="368">
        <v>2.63</v>
      </c>
      <c r="E60" s="368">
        <f t="shared" si="38"/>
        <v>2.63</v>
      </c>
      <c r="F60" s="369">
        <f>'Master - Rack'!A72</f>
        <v>0</v>
      </c>
      <c r="G60" s="2">
        <f t="shared" si="39"/>
        <v>0</v>
      </c>
      <c r="H60" s="368">
        <f t="shared" si="40"/>
        <v>0</v>
      </c>
      <c r="I60" s="368">
        <f t="shared" si="41"/>
        <v>0</v>
      </c>
      <c r="J60" s="368">
        <f t="shared" si="42"/>
        <v>0</v>
      </c>
    </row>
    <row r="61" spans="1:10" ht="16.5" thickBot="1" x14ac:dyDescent="0.3">
      <c r="A61" s="367"/>
      <c r="B61" s="147" t="s">
        <v>107</v>
      </c>
      <c r="C61" s="10"/>
      <c r="D61" s="372"/>
      <c r="E61" s="373"/>
      <c r="F61" s="374"/>
      <c r="G61" s="375"/>
      <c r="H61" s="373"/>
      <c r="I61" s="373"/>
      <c r="J61" s="373"/>
    </row>
    <row r="62" spans="1:10" ht="15.75" x14ac:dyDescent="0.25">
      <c r="A62" s="367">
        <v>70309</v>
      </c>
      <c r="B62" s="151" t="s">
        <v>108</v>
      </c>
      <c r="C62" s="124" t="s">
        <v>109</v>
      </c>
      <c r="D62" s="368">
        <v>2.5</v>
      </c>
      <c r="E62" s="368">
        <f>D62</f>
        <v>2.5</v>
      </c>
      <c r="F62" s="369">
        <f>'Master - Rack'!A75</f>
        <v>0</v>
      </c>
      <c r="G62" s="2">
        <f>F62</f>
        <v>0</v>
      </c>
      <c r="H62" s="368">
        <f t="shared" ref="H62:I64" si="43">F62*D62</f>
        <v>0</v>
      </c>
      <c r="I62" s="368">
        <f t="shared" si="43"/>
        <v>0</v>
      </c>
      <c r="J62" s="368">
        <f>H62-I62</f>
        <v>0</v>
      </c>
    </row>
    <row r="63" spans="1:10" ht="15.75" x14ac:dyDescent="0.25">
      <c r="A63" s="367">
        <v>70321</v>
      </c>
      <c r="B63" s="371" t="s">
        <v>110</v>
      </c>
      <c r="C63" s="10" t="s">
        <v>111</v>
      </c>
      <c r="D63" s="368">
        <v>2.5</v>
      </c>
      <c r="E63" s="368">
        <f>D63</f>
        <v>2.5</v>
      </c>
      <c r="F63" s="369">
        <f>'Master - Rack'!A76</f>
        <v>0</v>
      </c>
      <c r="G63" s="2">
        <f>F63</f>
        <v>0</v>
      </c>
      <c r="H63" s="368">
        <f t="shared" si="43"/>
        <v>0</v>
      </c>
      <c r="I63" s="368">
        <f t="shared" si="43"/>
        <v>0</v>
      </c>
      <c r="J63" s="368">
        <f>H63-I63</f>
        <v>0</v>
      </c>
    </row>
    <row r="64" spans="1:10" ht="16.5" thickBot="1" x14ac:dyDescent="0.3">
      <c r="A64" s="367">
        <v>70322</v>
      </c>
      <c r="B64" s="371" t="s">
        <v>112</v>
      </c>
      <c r="C64" s="10" t="s">
        <v>113</v>
      </c>
      <c r="D64" s="368">
        <v>2.5</v>
      </c>
      <c r="E64" s="368">
        <f>D64</f>
        <v>2.5</v>
      </c>
      <c r="F64" s="369">
        <f>'Master - Rack'!A77</f>
        <v>0</v>
      </c>
      <c r="G64" s="2">
        <f>F64</f>
        <v>0</v>
      </c>
      <c r="H64" s="368">
        <f t="shared" si="43"/>
        <v>0</v>
      </c>
      <c r="I64" s="368">
        <f t="shared" si="43"/>
        <v>0</v>
      </c>
      <c r="J64" s="368">
        <f>H64-I64</f>
        <v>0</v>
      </c>
    </row>
    <row r="65" spans="1:10" ht="16.5" thickBot="1" x14ac:dyDescent="0.3">
      <c r="A65" s="367"/>
      <c r="B65" s="147" t="s">
        <v>115</v>
      </c>
      <c r="C65" s="10"/>
      <c r="D65" s="372"/>
      <c r="E65" s="373"/>
      <c r="F65" s="374"/>
      <c r="G65" s="375"/>
      <c r="H65" s="373"/>
      <c r="I65" s="373"/>
      <c r="J65" s="373"/>
    </row>
    <row r="66" spans="1:10" ht="15.75" x14ac:dyDescent="0.25">
      <c r="A66" s="367">
        <v>70401</v>
      </c>
      <c r="B66" s="371" t="s">
        <v>116</v>
      </c>
      <c r="C66" s="158" t="s">
        <v>117</v>
      </c>
      <c r="D66" s="368">
        <v>1.66</v>
      </c>
      <c r="E66" s="368">
        <f t="shared" ref="E66:E76" si="44">D66</f>
        <v>1.66</v>
      </c>
      <c r="F66" s="369">
        <f>'Master - Rack'!A80</f>
        <v>0</v>
      </c>
      <c r="G66" s="2">
        <f t="shared" ref="G66:G76" si="45">F66</f>
        <v>0</v>
      </c>
      <c r="H66" s="368">
        <f t="shared" ref="H66:H76" si="46">F66*D66</f>
        <v>0</v>
      </c>
      <c r="I66" s="368">
        <f t="shared" ref="I66:I76" si="47">G66*E66</f>
        <v>0</v>
      </c>
      <c r="J66" s="368">
        <f t="shared" ref="J66:J76" si="48">H66-I66</f>
        <v>0</v>
      </c>
    </row>
    <row r="67" spans="1:10" ht="15.75" x14ac:dyDescent="0.25">
      <c r="A67" s="367">
        <v>70402</v>
      </c>
      <c r="B67" s="371" t="s">
        <v>118</v>
      </c>
      <c r="C67" s="10" t="s">
        <v>119</v>
      </c>
      <c r="D67" s="368">
        <v>1.66</v>
      </c>
      <c r="E67" s="368">
        <f t="shared" si="44"/>
        <v>1.66</v>
      </c>
      <c r="F67" s="369">
        <f>'Master - Rack'!A81</f>
        <v>0</v>
      </c>
      <c r="G67" s="2">
        <f t="shared" si="45"/>
        <v>0</v>
      </c>
      <c r="H67" s="368">
        <f t="shared" si="46"/>
        <v>0</v>
      </c>
      <c r="I67" s="368">
        <f t="shared" si="47"/>
        <v>0</v>
      </c>
      <c r="J67" s="368">
        <f t="shared" si="48"/>
        <v>0</v>
      </c>
    </row>
    <row r="68" spans="1:10" ht="15.75" x14ac:dyDescent="0.25">
      <c r="A68" s="377">
        <v>70406</v>
      </c>
      <c r="B68" s="149" t="s">
        <v>122</v>
      </c>
      <c r="C68" s="124" t="s">
        <v>123</v>
      </c>
      <c r="D68" s="368">
        <v>1.79</v>
      </c>
      <c r="E68" s="368">
        <f t="shared" ref="E68:E70" si="49">D68</f>
        <v>1.79</v>
      </c>
      <c r="F68" s="369">
        <f>'Master - Rack'!A82</f>
        <v>0</v>
      </c>
      <c r="G68" s="2">
        <f>F68</f>
        <v>0</v>
      </c>
      <c r="H68" s="368">
        <f t="shared" ref="H68:I70" si="50">F68*D68</f>
        <v>0</v>
      </c>
      <c r="I68" s="368">
        <f t="shared" si="50"/>
        <v>0</v>
      </c>
      <c r="J68" s="368">
        <f>H68-I68</f>
        <v>0</v>
      </c>
    </row>
    <row r="69" spans="1:10" ht="15.75" x14ac:dyDescent="0.25">
      <c r="A69" s="398">
        <v>78680</v>
      </c>
      <c r="B69" s="149" t="s">
        <v>260</v>
      </c>
      <c r="C69" s="124" t="s">
        <v>579</v>
      </c>
      <c r="D69" s="400">
        <v>0.91</v>
      </c>
      <c r="E69" s="368">
        <f t="shared" si="49"/>
        <v>0.91</v>
      </c>
      <c r="F69" s="369">
        <f>'Master - Rack'!A83</f>
        <v>0</v>
      </c>
      <c r="G69" s="2">
        <f>F69</f>
        <v>0</v>
      </c>
      <c r="H69" s="368">
        <f t="shared" si="50"/>
        <v>0</v>
      </c>
      <c r="I69" s="368">
        <f t="shared" si="50"/>
        <v>0</v>
      </c>
      <c r="J69" s="368">
        <f>H69-I69</f>
        <v>0</v>
      </c>
    </row>
    <row r="70" spans="1:10" ht="15.75" x14ac:dyDescent="0.25">
      <c r="A70" s="398">
        <v>78682</v>
      </c>
      <c r="B70" s="149" t="s">
        <v>261</v>
      </c>
      <c r="C70" s="124" t="s">
        <v>580</v>
      </c>
      <c r="D70" s="400">
        <v>0.91</v>
      </c>
      <c r="E70" s="368">
        <f t="shared" si="49"/>
        <v>0.91</v>
      </c>
      <c r="F70" s="369">
        <f>'Master - Rack'!A84</f>
        <v>0</v>
      </c>
      <c r="G70" s="2">
        <f>F70</f>
        <v>0</v>
      </c>
      <c r="H70" s="368">
        <f t="shared" si="50"/>
        <v>0</v>
      </c>
      <c r="I70" s="368">
        <f t="shared" si="50"/>
        <v>0</v>
      </c>
      <c r="J70" s="368">
        <f>H70-I70</f>
        <v>0</v>
      </c>
    </row>
    <row r="71" spans="1:10" ht="15.75" x14ac:dyDescent="0.25">
      <c r="A71" s="379">
        <v>89613</v>
      </c>
      <c r="B71" s="149" t="s">
        <v>531</v>
      </c>
      <c r="C71" s="124" t="s">
        <v>290</v>
      </c>
      <c r="D71" s="368">
        <v>1.66</v>
      </c>
      <c r="E71" s="368">
        <f t="shared" si="44"/>
        <v>1.66</v>
      </c>
      <c r="F71" s="369">
        <f>'Master - Rack'!A85</f>
        <v>0</v>
      </c>
      <c r="G71" s="2">
        <f t="shared" si="45"/>
        <v>0</v>
      </c>
      <c r="H71" s="368">
        <f t="shared" si="46"/>
        <v>0</v>
      </c>
      <c r="I71" s="368">
        <f t="shared" si="47"/>
        <v>0</v>
      </c>
      <c r="J71" s="368">
        <f t="shared" si="48"/>
        <v>0</v>
      </c>
    </row>
    <row r="72" spans="1:10" ht="15.75" x14ac:dyDescent="0.25">
      <c r="A72" s="379">
        <v>89615</v>
      </c>
      <c r="B72" s="149" t="s">
        <v>532</v>
      </c>
      <c r="C72" s="124" t="s">
        <v>291</v>
      </c>
      <c r="D72" s="368">
        <v>1.66</v>
      </c>
      <c r="E72" s="368">
        <f t="shared" si="44"/>
        <v>1.66</v>
      </c>
      <c r="F72" s="369">
        <f>'Master - Rack'!A86</f>
        <v>0</v>
      </c>
      <c r="G72" s="2">
        <f t="shared" si="45"/>
        <v>0</v>
      </c>
      <c r="H72" s="368">
        <f t="shared" si="46"/>
        <v>0</v>
      </c>
      <c r="I72" s="368">
        <f t="shared" si="47"/>
        <v>0</v>
      </c>
      <c r="J72" s="368">
        <f t="shared" si="48"/>
        <v>0</v>
      </c>
    </row>
    <row r="73" spans="1:10" ht="15.75" x14ac:dyDescent="0.25">
      <c r="A73" s="379">
        <v>70447</v>
      </c>
      <c r="B73" s="155" t="s">
        <v>905</v>
      </c>
      <c r="C73" s="124" t="s">
        <v>909</v>
      </c>
      <c r="D73" s="368">
        <v>1.79</v>
      </c>
      <c r="E73" s="373">
        <f t="shared" si="44"/>
        <v>1.79</v>
      </c>
      <c r="F73" s="369">
        <f>'Master - Rack'!A87</f>
        <v>0</v>
      </c>
      <c r="G73" s="2">
        <f t="shared" si="45"/>
        <v>0</v>
      </c>
      <c r="H73" s="368">
        <f t="shared" si="46"/>
        <v>0</v>
      </c>
      <c r="I73" s="368">
        <f t="shared" si="47"/>
        <v>0</v>
      </c>
      <c r="J73" s="368">
        <f t="shared" si="48"/>
        <v>0</v>
      </c>
    </row>
    <row r="74" spans="1:10" ht="15.75" x14ac:dyDescent="0.25">
      <c r="A74" s="379">
        <v>70448</v>
      </c>
      <c r="B74" s="155" t="s">
        <v>906</v>
      </c>
      <c r="C74" s="124" t="s">
        <v>910</v>
      </c>
      <c r="D74" s="368">
        <v>1.79</v>
      </c>
      <c r="E74" s="373">
        <f t="shared" si="44"/>
        <v>1.79</v>
      </c>
      <c r="F74" s="369">
        <f>'Master - Rack'!A88</f>
        <v>0</v>
      </c>
      <c r="G74" s="2">
        <f t="shared" si="45"/>
        <v>0</v>
      </c>
      <c r="H74" s="368">
        <f t="shared" si="46"/>
        <v>0</v>
      </c>
      <c r="I74" s="368">
        <f t="shared" si="47"/>
        <v>0</v>
      </c>
      <c r="J74" s="368">
        <f t="shared" si="48"/>
        <v>0</v>
      </c>
    </row>
    <row r="75" spans="1:10" ht="15.75" x14ac:dyDescent="0.25">
      <c r="A75" s="398">
        <v>70449</v>
      </c>
      <c r="B75" s="155" t="s">
        <v>907</v>
      </c>
      <c r="C75" s="124" t="s">
        <v>911</v>
      </c>
      <c r="D75" s="368">
        <v>1.87</v>
      </c>
      <c r="E75" s="373">
        <v>1.87</v>
      </c>
      <c r="F75" s="369">
        <f>'Master - Rack'!A89</f>
        <v>0</v>
      </c>
      <c r="G75" s="2">
        <f t="shared" si="45"/>
        <v>0</v>
      </c>
      <c r="H75" s="368">
        <f t="shared" si="46"/>
        <v>0</v>
      </c>
      <c r="I75" s="368">
        <f t="shared" si="47"/>
        <v>0</v>
      </c>
      <c r="J75" s="368">
        <f t="shared" si="48"/>
        <v>0</v>
      </c>
    </row>
    <row r="76" spans="1:10" ht="16.5" thickBot="1" x14ac:dyDescent="0.3">
      <c r="A76" s="398">
        <v>70450</v>
      </c>
      <c r="B76" s="660" t="s">
        <v>908</v>
      </c>
      <c r="C76" s="124" t="s">
        <v>912</v>
      </c>
      <c r="D76" s="368">
        <v>1.87</v>
      </c>
      <c r="E76" s="373">
        <f t="shared" si="44"/>
        <v>1.87</v>
      </c>
      <c r="F76" s="369">
        <f>'Master - Rack'!A90</f>
        <v>0</v>
      </c>
      <c r="G76" s="2">
        <f t="shared" si="45"/>
        <v>0</v>
      </c>
      <c r="H76" s="368">
        <f t="shared" si="46"/>
        <v>0</v>
      </c>
      <c r="I76" s="368">
        <f t="shared" si="47"/>
        <v>0</v>
      </c>
      <c r="J76" s="368">
        <f t="shared" si="48"/>
        <v>0</v>
      </c>
    </row>
    <row r="77" spans="1:10" ht="16.5" thickBot="1" x14ac:dyDescent="0.3">
      <c r="A77" s="367"/>
      <c r="B77" s="147" t="s">
        <v>129</v>
      </c>
      <c r="C77" s="10"/>
      <c r="D77" s="372"/>
      <c r="E77" s="373"/>
      <c r="F77" s="374"/>
      <c r="G77" s="375"/>
      <c r="H77" s="373"/>
      <c r="I77" s="373"/>
      <c r="J77" s="373"/>
    </row>
    <row r="78" spans="1:10" ht="15.75" x14ac:dyDescent="0.25">
      <c r="A78" s="367">
        <v>70411</v>
      </c>
      <c r="B78" s="371" t="s">
        <v>130</v>
      </c>
      <c r="C78" s="124" t="s">
        <v>131</v>
      </c>
      <c r="D78" s="368">
        <v>2.29</v>
      </c>
      <c r="E78" s="368">
        <f>D78</f>
        <v>2.29</v>
      </c>
      <c r="F78" s="369">
        <f>'Master - Rack'!A93</f>
        <v>0</v>
      </c>
      <c r="G78" s="2">
        <f>F78</f>
        <v>0</v>
      </c>
      <c r="H78" s="368">
        <f t="shared" ref="H78:I82" si="51">F78*D78</f>
        <v>0</v>
      </c>
      <c r="I78" s="368">
        <f t="shared" si="51"/>
        <v>0</v>
      </c>
      <c r="J78" s="368">
        <f>H78-I78</f>
        <v>0</v>
      </c>
    </row>
    <row r="79" spans="1:10" ht="15.75" x14ac:dyDescent="0.25">
      <c r="A79" s="367">
        <v>70412</v>
      </c>
      <c r="B79" s="155" t="s">
        <v>132</v>
      </c>
      <c r="C79" s="124" t="s">
        <v>133</v>
      </c>
      <c r="D79" s="368">
        <v>2.29</v>
      </c>
      <c r="E79" s="368">
        <f>D79</f>
        <v>2.29</v>
      </c>
      <c r="F79" s="369">
        <f>'Master - Rack'!A94</f>
        <v>0</v>
      </c>
      <c r="G79" s="2">
        <f>F79</f>
        <v>0</v>
      </c>
      <c r="H79" s="368">
        <f t="shared" si="51"/>
        <v>0</v>
      </c>
      <c r="I79" s="368">
        <f t="shared" si="51"/>
        <v>0</v>
      </c>
      <c r="J79" s="368">
        <f>H79-I79</f>
        <v>0</v>
      </c>
    </row>
    <row r="80" spans="1:10" ht="15.75" x14ac:dyDescent="0.25">
      <c r="A80" s="367">
        <v>70413</v>
      </c>
      <c r="B80" s="155" t="s">
        <v>134</v>
      </c>
      <c r="C80" s="124" t="s">
        <v>135</v>
      </c>
      <c r="D80" s="368">
        <v>2.29</v>
      </c>
      <c r="E80" s="368">
        <f>D80</f>
        <v>2.29</v>
      </c>
      <c r="F80" s="369">
        <f>'Master - Rack'!A95</f>
        <v>0</v>
      </c>
      <c r="G80" s="2">
        <f>F80</f>
        <v>0</v>
      </c>
      <c r="H80" s="368">
        <f t="shared" si="51"/>
        <v>0</v>
      </c>
      <c r="I80" s="368">
        <f t="shared" si="51"/>
        <v>0</v>
      </c>
      <c r="J80" s="368">
        <f>H80-I80</f>
        <v>0</v>
      </c>
    </row>
    <row r="81" spans="1:10" ht="15.75" x14ac:dyDescent="0.25">
      <c r="A81" s="367">
        <v>70415</v>
      </c>
      <c r="B81" s="155" t="s">
        <v>136</v>
      </c>
      <c r="C81" s="124" t="s">
        <v>137</v>
      </c>
      <c r="D81" s="368">
        <v>2.29</v>
      </c>
      <c r="E81" s="368">
        <f>D81</f>
        <v>2.29</v>
      </c>
      <c r="F81" s="369">
        <f>'Master - Rack'!A96</f>
        <v>0</v>
      </c>
      <c r="G81" s="2">
        <f>F81</f>
        <v>0</v>
      </c>
      <c r="H81" s="368">
        <f t="shared" si="51"/>
        <v>0</v>
      </c>
      <c r="I81" s="368">
        <f t="shared" si="51"/>
        <v>0</v>
      </c>
      <c r="J81" s="368">
        <f>H81-I81</f>
        <v>0</v>
      </c>
    </row>
    <row r="82" spans="1:10" ht="16.5" thickBot="1" x14ac:dyDescent="0.3">
      <c r="A82" s="380">
        <v>74549</v>
      </c>
      <c r="B82" s="149" t="s">
        <v>498</v>
      </c>
      <c r="C82" s="124" t="s">
        <v>507</v>
      </c>
      <c r="D82" s="368">
        <v>2.5</v>
      </c>
      <c r="E82" s="368">
        <f>D82</f>
        <v>2.5</v>
      </c>
      <c r="F82" s="369">
        <f>'Master - Rack'!A97</f>
        <v>0</v>
      </c>
      <c r="G82" s="2">
        <f>F82</f>
        <v>0</v>
      </c>
      <c r="H82" s="368">
        <f t="shared" si="51"/>
        <v>0</v>
      </c>
      <c r="I82" s="368">
        <f t="shared" si="51"/>
        <v>0</v>
      </c>
      <c r="J82" s="368">
        <f>H82-I82</f>
        <v>0</v>
      </c>
    </row>
    <row r="83" spans="1:10" ht="16.5" thickBot="1" x14ac:dyDescent="0.3">
      <c r="A83" s="367"/>
      <c r="B83" s="147" t="s">
        <v>140</v>
      </c>
      <c r="C83" s="10"/>
      <c r="D83" s="372"/>
      <c r="E83" s="373"/>
      <c r="F83" s="374"/>
      <c r="G83" s="375"/>
      <c r="H83" s="373"/>
      <c r="I83" s="373"/>
      <c r="J83" s="373"/>
    </row>
    <row r="84" spans="1:10" ht="15.75" x14ac:dyDescent="0.25">
      <c r="A84" s="367">
        <v>70306</v>
      </c>
      <c r="B84" s="155" t="s">
        <v>141</v>
      </c>
      <c r="C84" s="124" t="s">
        <v>142</v>
      </c>
      <c r="D84" s="368">
        <v>2.08</v>
      </c>
      <c r="E84" s="368">
        <f>D84</f>
        <v>2.08</v>
      </c>
      <c r="F84" s="369">
        <f>'Master - Rack'!A100</f>
        <v>0</v>
      </c>
      <c r="G84" s="2">
        <f>F84</f>
        <v>0</v>
      </c>
      <c r="H84" s="368">
        <f t="shared" ref="H84:I86" si="52">F84*D84</f>
        <v>0</v>
      </c>
      <c r="I84" s="368">
        <f t="shared" si="52"/>
        <v>0</v>
      </c>
      <c r="J84" s="368">
        <f>H84-I84</f>
        <v>0</v>
      </c>
    </row>
    <row r="85" spans="1:10" ht="15.75" x14ac:dyDescent="0.25">
      <c r="A85" s="380">
        <v>70408</v>
      </c>
      <c r="B85" s="155" t="s">
        <v>143</v>
      </c>
      <c r="C85" s="124" t="s">
        <v>144</v>
      </c>
      <c r="D85" s="368">
        <v>2.08</v>
      </c>
      <c r="E85" s="368">
        <f>D85</f>
        <v>2.08</v>
      </c>
      <c r="F85" s="369">
        <f>'Master - Rack'!A101</f>
        <v>0</v>
      </c>
      <c r="G85" s="2">
        <f>F85</f>
        <v>0</v>
      </c>
      <c r="H85" s="368">
        <f t="shared" si="52"/>
        <v>0</v>
      </c>
      <c r="I85" s="368">
        <f t="shared" si="52"/>
        <v>0</v>
      </c>
      <c r="J85" s="368">
        <f>H85-I85</f>
        <v>0</v>
      </c>
    </row>
    <row r="86" spans="1:10" ht="16.5" thickBot="1" x14ac:dyDescent="0.3">
      <c r="A86" s="380">
        <v>89625</v>
      </c>
      <c r="B86" s="155" t="s">
        <v>693</v>
      </c>
      <c r="C86" s="124" t="s">
        <v>691</v>
      </c>
      <c r="D86" s="368">
        <v>2.08</v>
      </c>
      <c r="E86" s="368">
        <f>D86</f>
        <v>2.08</v>
      </c>
      <c r="F86" s="369">
        <f>'Master - Rack'!A102</f>
        <v>0</v>
      </c>
      <c r="G86" s="2">
        <f>F86</f>
        <v>0</v>
      </c>
      <c r="H86" s="368">
        <f t="shared" si="52"/>
        <v>0</v>
      </c>
      <c r="I86" s="368">
        <f t="shared" si="52"/>
        <v>0</v>
      </c>
      <c r="J86" s="368">
        <f>H86-I86</f>
        <v>0</v>
      </c>
    </row>
    <row r="87" spans="1:10" ht="16.5" thickBot="1" x14ac:dyDescent="0.3">
      <c r="A87" s="367"/>
      <c r="B87" s="147" t="s">
        <v>145</v>
      </c>
      <c r="C87" s="10"/>
      <c r="D87" s="372"/>
      <c r="E87" s="373"/>
      <c r="F87" s="374"/>
      <c r="G87" s="375"/>
      <c r="H87" s="373"/>
      <c r="I87" s="373"/>
      <c r="J87" s="373"/>
    </row>
    <row r="88" spans="1:10" ht="15" customHeight="1" x14ac:dyDescent="0.25">
      <c r="A88" s="367">
        <v>70404</v>
      </c>
      <c r="B88" s="149" t="s">
        <v>155</v>
      </c>
      <c r="C88" s="124" t="s">
        <v>156</v>
      </c>
      <c r="D88" s="368">
        <v>2.29</v>
      </c>
      <c r="E88" s="368">
        <f>D88</f>
        <v>2.29</v>
      </c>
      <c r="F88" s="369">
        <f>'Master - Rack'!A105</f>
        <v>0</v>
      </c>
      <c r="G88" s="2">
        <f>F88</f>
        <v>0</v>
      </c>
      <c r="H88" s="368">
        <f t="shared" ref="H88:I88" si="53">F88*D88</f>
        <v>0</v>
      </c>
      <c r="I88" s="368">
        <f t="shared" si="53"/>
        <v>0</v>
      </c>
      <c r="J88" s="368">
        <f>H88-I88</f>
        <v>0</v>
      </c>
    </row>
    <row r="89" spans="1:10" ht="15.75" x14ac:dyDescent="0.25">
      <c r="A89" s="367">
        <v>70423</v>
      </c>
      <c r="B89" s="150" t="s">
        <v>147</v>
      </c>
      <c r="C89" s="124" t="s">
        <v>148</v>
      </c>
      <c r="D89" s="368">
        <v>2.5</v>
      </c>
      <c r="E89" s="368">
        <f t="shared" ref="E89:E90" si="54">D89</f>
        <v>2.5</v>
      </c>
      <c r="F89" s="369">
        <f>'Master - Rack'!A106</f>
        <v>0</v>
      </c>
      <c r="G89" s="2">
        <f t="shared" ref="G89:G90" si="55">F89</f>
        <v>0</v>
      </c>
      <c r="H89" s="368">
        <f t="shared" ref="H89:I90" si="56">F89*D89</f>
        <v>0</v>
      </c>
      <c r="I89" s="368">
        <f t="shared" si="56"/>
        <v>0</v>
      </c>
      <c r="J89" s="368">
        <f t="shared" ref="J89:J90" si="57">H89-I89</f>
        <v>0</v>
      </c>
    </row>
    <row r="90" spans="1:10" ht="16.5" thickBot="1" x14ac:dyDescent="0.3">
      <c r="A90" s="367">
        <v>70424</v>
      </c>
      <c r="B90" s="149" t="s">
        <v>149</v>
      </c>
      <c r="C90" s="124" t="s">
        <v>148</v>
      </c>
      <c r="D90" s="368">
        <v>2.5</v>
      </c>
      <c r="E90" s="368">
        <f t="shared" si="54"/>
        <v>2.5</v>
      </c>
      <c r="F90" s="369">
        <f>'Master - Rack'!A107</f>
        <v>0</v>
      </c>
      <c r="G90" s="2">
        <f t="shared" si="55"/>
        <v>0</v>
      </c>
      <c r="H90" s="368">
        <f t="shared" si="56"/>
        <v>0</v>
      </c>
      <c r="I90" s="368">
        <f t="shared" si="56"/>
        <v>0</v>
      </c>
      <c r="J90" s="368">
        <f t="shared" si="57"/>
        <v>0</v>
      </c>
    </row>
    <row r="91" spans="1:10" ht="16.5" thickBot="1" x14ac:dyDescent="0.3">
      <c r="A91" s="367"/>
      <c r="B91" s="147" t="s">
        <v>163</v>
      </c>
      <c r="C91" s="10"/>
      <c r="D91" s="372"/>
      <c r="E91" s="373"/>
      <c r="F91" s="374"/>
      <c r="G91" s="375"/>
      <c r="H91" s="373"/>
      <c r="I91" s="373"/>
      <c r="J91" s="373"/>
    </row>
    <row r="92" spans="1:10" ht="15.75" x14ac:dyDescent="0.25">
      <c r="A92" s="398">
        <v>70503</v>
      </c>
      <c r="B92" s="150" t="s">
        <v>456</v>
      </c>
      <c r="C92" s="409" t="s">
        <v>455</v>
      </c>
      <c r="D92" s="418">
        <v>2.42</v>
      </c>
      <c r="E92" s="419">
        <f>D92</f>
        <v>2.42</v>
      </c>
      <c r="F92" s="369">
        <f>'Master - Rack'!A113</f>
        <v>0</v>
      </c>
      <c r="G92" s="2">
        <f>F92</f>
        <v>0</v>
      </c>
      <c r="H92" s="420">
        <f>F92*D92</f>
        <v>0</v>
      </c>
      <c r="I92" s="420">
        <f>G92*E92</f>
        <v>0</v>
      </c>
      <c r="J92" s="420">
        <f>H92-I92</f>
        <v>0</v>
      </c>
    </row>
    <row r="93" spans="1:10" ht="15.75" x14ac:dyDescent="0.25">
      <c r="A93" s="398">
        <v>70516</v>
      </c>
      <c r="B93" s="149" t="s">
        <v>168</v>
      </c>
      <c r="C93" s="573" t="s">
        <v>721</v>
      </c>
      <c r="D93" s="368">
        <v>2.42</v>
      </c>
      <c r="E93" s="368">
        <f>D93</f>
        <v>2.42</v>
      </c>
      <c r="F93" s="369">
        <f>'Master - Rack'!A114</f>
        <v>0</v>
      </c>
      <c r="G93" s="2">
        <f>F93</f>
        <v>0</v>
      </c>
      <c r="H93" s="368">
        <f t="shared" ref="H93:I93" si="58">F93*D93</f>
        <v>0</v>
      </c>
      <c r="I93" s="368">
        <f t="shared" si="58"/>
        <v>0</v>
      </c>
      <c r="J93" s="368">
        <f>H93-I93</f>
        <v>0</v>
      </c>
    </row>
    <row r="94" spans="1:10" ht="16.5" thickBot="1" x14ac:dyDescent="0.3">
      <c r="A94" s="398">
        <v>89621</v>
      </c>
      <c r="B94" s="149" t="s">
        <v>628</v>
      </c>
      <c r="C94" s="573" t="s">
        <v>722</v>
      </c>
      <c r="D94" s="368">
        <v>2.42</v>
      </c>
      <c r="E94" s="368">
        <f>D94</f>
        <v>2.42</v>
      </c>
      <c r="F94" s="369">
        <f>'Master - Rack'!A115</f>
        <v>0</v>
      </c>
      <c r="G94" s="2">
        <f>F94</f>
        <v>0</v>
      </c>
      <c r="H94" s="368">
        <f t="shared" ref="H94" si="59">F94*D94</f>
        <v>0</v>
      </c>
      <c r="I94" s="368">
        <f t="shared" ref="I94" si="60">G94*E94</f>
        <v>0</v>
      </c>
      <c r="J94" s="368">
        <f>H94-I94</f>
        <v>0</v>
      </c>
    </row>
    <row r="95" spans="1:10" ht="16.5" thickBot="1" x14ac:dyDescent="0.3">
      <c r="A95" s="367"/>
      <c r="B95" s="147" t="s">
        <v>237</v>
      </c>
      <c r="C95" s="10"/>
      <c r="D95" s="372"/>
      <c r="E95" s="373"/>
      <c r="F95" s="374"/>
      <c r="G95" s="375"/>
      <c r="H95" s="373"/>
      <c r="I95" s="373"/>
      <c r="J95" s="373"/>
    </row>
    <row r="96" spans="1:10" ht="15.75" x14ac:dyDescent="0.25">
      <c r="A96" s="367">
        <v>77701</v>
      </c>
      <c r="B96" s="155" t="s">
        <v>238</v>
      </c>
      <c r="C96" s="10" t="s">
        <v>239</v>
      </c>
      <c r="D96" s="368">
        <v>1.75</v>
      </c>
      <c r="E96" s="368">
        <f>D96</f>
        <v>1.75</v>
      </c>
      <c r="F96" s="369">
        <f>'Master - Rack'!A118</f>
        <v>0</v>
      </c>
      <c r="G96" s="2">
        <f>F96</f>
        <v>0</v>
      </c>
      <c r="H96" s="368">
        <f>F96*D96</f>
        <v>0</v>
      </c>
      <c r="I96" s="368">
        <f>G96*E96</f>
        <v>0</v>
      </c>
      <c r="J96" s="368">
        <f>H96-I96</f>
        <v>0</v>
      </c>
    </row>
    <row r="97" spans="1:10" ht="16.5" thickBot="1" x14ac:dyDescent="0.3">
      <c r="A97" s="367">
        <v>77703</v>
      </c>
      <c r="B97" s="155" t="s">
        <v>240</v>
      </c>
      <c r="C97" s="124" t="s">
        <v>241</v>
      </c>
      <c r="D97" s="370">
        <v>2.08</v>
      </c>
      <c r="E97" s="368">
        <f>D97</f>
        <v>2.08</v>
      </c>
      <c r="F97" s="369">
        <f>'Master - Rack'!A119</f>
        <v>0</v>
      </c>
      <c r="G97" s="2">
        <f>F97</f>
        <v>0</v>
      </c>
      <c r="H97" s="368">
        <f>F97*D97</f>
        <v>0</v>
      </c>
      <c r="I97" s="368">
        <f>G97*E97</f>
        <v>0</v>
      </c>
      <c r="J97" s="368">
        <f>H97-I97</f>
        <v>0</v>
      </c>
    </row>
    <row r="98" spans="1:10" ht="16.5" thickBot="1" x14ac:dyDescent="0.3">
      <c r="A98" s="156"/>
      <c r="B98" s="214" t="s">
        <v>681</v>
      </c>
      <c r="C98" s="124"/>
      <c r="D98" s="381"/>
      <c r="E98" s="373"/>
      <c r="F98" s="374"/>
      <c r="G98" s="375"/>
      <c r="H98" s="373"/>
      <c r="I98" s="373"/>
      <c r="J98" s="373"/>
    </row>
    <row r="99" spans="1:10" ht="15.75" x14ac:dyDescent="0.25">
      <c r="A99" s="398">
        <v>89627</v>
      </c>
      <c r="B99" s="149" t="s">
        <v>682</v>
      </c>
      <c r="C99" s="124" t="s">
        <v>683</v>
      </c>
      <c r="D99" s="368">
        <v>2</v>
      </c>
      <c r="E99" s="368">
        <f t="shared" ref="E99:E102" si="61">D99</f>
        <v>2</v>
      </c>
      <c r="F99" s="374">
        <f>'Master - Rack'!A122</f>
        <v>0</v>
      </c>
      <c r="G99" s="2">
        <f t="shared" ref="G99:G102" si="62">F99</f>
        <v>0</v>
      </c>
      <c r="H99" s="368">
        <f t="shared" ref="H99:H102" si="63">F99*D99</f>
        <v>0</v>
      </c>
      <c r="I99" s="368">
        <f t="shared" ref="I99:I102" si="64">G99*E99</f>
        <v>0</v>
      </c>
      <c r="J99" s="368">
        <f t="shared" ref="J99:J102" si="65">H99-I99</f>
        <v>0</v>
      </c>
    </row>
    <row r="100" spans="1:10" ht="15.75" x14ac:dyDescent="0.25">
      <c r="A100" s="398">
        <v>89626</v>
      </c>
      <c r="B100" s="149" t="s">
        <v>684</v>
      </c>
      <c r="C100" s="124" t="s">
        <v>685</v>
      </c>
      <c r="D100" s="368">
        <v>1.66</v>
      </c>
      <c r="E100" s="368">
        <f t="shared" si="61"/>
        <v>1.66</v>
      </c>
      <c r="F100" s="374">
        <f>'Master - Rack'!A123</f>
        <v>0</v>
      </c>
      <c r="G100" s="2">
        <f t="shared" si="62"/>
        <v>0</v>
      </c>
      <c r="H100" s="368">
        <f t="shared" si="63"/>
        <v>0</v>
      </c>
      <c r="I100" s="368">
        <f t="shared" si="64"/>
        <v>0</v>
      </c>
      <c r="J100" s="368">
        <f t="shared" si="65"/>
        <v>0</v>
      </c>
    </row>
    <row r="101" spans="1:10" ht="15.75" x14ac:dyDescent="0.25">
      <c r="A101" s="398">
        <v>89629</v>
      </c>
      <c r="B101" s="149" t="s">
        <v>686</v>
      </c>
      <c r="C101" s="124" t="s">
        <v>687</v>
      </c>
      <c r="D101" s="368">
        <v>1.17</v>
      </c>
      <c r="E101" s="368">
        <f t="shared" si="61"/>
        <v>1.17</v>
      </c>
      <c r="F101" s="374">
        <f>'Master - Rack'!A124</f>
        <v>0</v>
      </c>
      <c r="G101" s="2">
        <f t="shared" si="62"/>
        <v>0</v>
      </c>
      <c r="H101" s="368">
        <f t="shared" si="63"/>
        <v>0</v>
      </c>
      <c r="I101" s="368">
        <f t="shared" si="64"/>
        <v>0</v>
      </c>
      <c r="J101" s="368">
        <f t="shared" si="65"/>
        <v>0</v>
      </c>
    </row>
    <row r="102" spans="1:10" ht="16.5" thickBot="1" x14ac:dyDescent="0.3">
      <c r="A102" s="398">
        <v>89628</v>
      </c>
      <c r="B102" s="150" t="s">
        <v>688</v>
      </c>
      <c r="C102" s="124" t="s">
        <v>689</v>
      </c>
      <c r="D102" s="368">
        <v>1.17</v>
      </c>
      <c r="E102" s="368">
        <f t="shared" si="61"/>
        <v>1.17</v>
      </c>
      <c r="F102" s="374">
        <f>'Master - Rack'!A125</f>
        <v>0</v>
      </c>
      <c r="G102" s="2">
        <f t="shared" si="62"/>
        <v>0</v>
      </c>
      <c r="H102" s="368">
        <f t="shared" si="63"/>
        <v>0</v>
      </c>
      <c r="I102" s="368">
        <f t="shared" si="64"/>
        <v>0</v>
      </c>
      <c r="J102" s="368">
        <f t="shared" si="65"/>
        <v>0</v>
      </c>
    </row>
    <row r="103" spans="1:10" ht="16.5" thickBot="1" x14ac:dyDescent="0.3">
      <c r="A103" s="367"/>
      <c r="B103" s="147" t="s">
        <v>172</v>
      </c>
      <c r="C103" s="10"/>
      <c r="D103" s="372"/>
      <c r="E103" s="373"/>
      <c r="F103" s="374"/>
      <c r="G103" s="375"/>
      <c r="H103" s="373"/>
      <c r="I103" s="373"/>
      <c r="J103" s="373"/>
    </row>
    <row r="104" spans="1:10" ht="15.75" x14ac:dyDescent="0.25">
      <c r="A104" s="367">
        <v>70600</v>
      </c>
      <c r="B104" s="155" t="s">
        <v>173</v>
      </c>
      <c r="C104" s="10" t="s">
        <v>174</v>
      </c>
      <c r="D104" s="368">
        <v>1.87</v>
      </c>
      <c r="E104" s="368">
        <f t="shared" ref="E104:E108" si="66">D104</f>
        <v>1.87</v>
      </c>
      <c r="F104" s="369">
        <f>'Master - Rack'!A128</f>
        <v>0</v>
      </c>
      <c r="G104" s="2">
        <f t="shared" ref="G104:G109" si="67">F104</f>
        <v>0</v>
      </c>
      <c r="H104" s="368">
        <f t="shared" ref="H104:I109" si="68">F104*D104</f>
        <v>0</v>
      </c>
      <c r="I104" s="368">
        <f t="shared" si="68"/>
        <v>0</v>
      </c>
      <c r="J104" s="368">
        <f t="shared" ref="J104:J109" si="69">H104-I104</f>
        <v>0</v>
      </c>
    </row>
    <row r="105" spans="1:10" ht="15.75" x14ac:dyDescent="0.25">
      <c r="A105" s="367">
        <v>70601</v>
      </c>
      <c r="B105" s="155" t="s">
        <v>175</v>
      </c>
      <c r="C105" s="124" t="s">
        <v>176</v>
      </c>
      <c r="D105" s="368">
        <v>1.87</v>
      </c>
      <c r="E105" s="368">
        <f t="shared" si="66"/>
        <v>1.87</v>
      </c>
      <c r="F105" s="369">
        <f>'Master - Rack'!A129</f>
        <v>0</v>
      </c>
      <c r="G105" s="2">
        <f t="shared" si="67"/>
        <v>0</v>
      </c>
      <c r="H105" s="368">
        <f t="shared" si="68"/>
        <v>0</v>
      </c>
      <c r="I105" s="368">
        <f t="shared" si="68"/>
        <v>0</v>
      </c>
      <c r="J105" s="368">
        <f t="shared" si="69"/>
        <v>0</v>
      </c>
    </row>
    <row r="106" spans="1:10" ht="15.75" x14ac:dyDescent="0.25">
      <c r="A106" s="367">
        <v>70602</v>
      </c>
      <c r="B106" s="155" t="s">
        <v>177</v>
      </c>
      <c r="C106" s="10" t="s">
        <v>178</v>
      </c>
      <c r="D106" s="368">
        <v>1.87</v>
      </c>
      <c r="E106" s="368">
        <f t="shared" si="66"/>
        <v>1.87</v>
      </c>
      <c r="F106" s="369">
        <f>'Master - Rack'!A130</f>
        <v>0</v>
      </c>
      <c r="G106" s="2">
        <f t="shared" si="67"/>
        <v>0</v>
      </c>
      <c r="H106" s="368">
        <f t="shared" si="68"/>
        <v>0</v>
      </c>
      <c r="I106" s="368">
        <f t="shared" si="68"/>
        <v>0</v>
      </c>
      <c r="J106" s="368">
        <f t="shared" si="69"/>
        <v>0</v>
      </c>
    </row>
    <row r="107" spans="1:10" ht="15.75" x14ac:dyDescent="0.25">
      <c r="A107" s="367">
        <v>70603</v>
      </c>
      <c r="B107" s="155" t="s">
        <v>179</v>
      </c>
      <c r="C107" s="10" t="s">
        <v>180</v>
      </c>
      <c r="D107" s="368">
        <v>1.87</v>
      </c>
      <c r="E107" s="368">
        <f t="shared" si="66"/>
        <v>1.87</v>
      </c>
      <c r="F107" s="369">
        <f>'Master - Rack'!A131</f>
        <v>0</v>
      </c>
      <c r="G107" s="2">
        <f t="shared" si="67"/>
        <v>0</v>
      </c>
      <c r="H107" s="368">
        <f t="shared" si="68"/>
        <v>0</v>
      </c>
      <c r="I107" s="368">
        <f t="shared" si="68"/>
        <v>0</v>
      </c>
      <c r="J107" s="368">
        <f t="shared" si="69"/>
        <v>0</v>
      </c>
    </row>
    <row r="108" spans="1:10" ht="15.75" x14ac:dyDescent="0.25">
      <c r="A108" s="367">
        <v>70604</v>
      </c>
      <c r="B108" s="155" t="s">
        <v>181</v>
      </c>
      <c r="C108" s="10" t="s">
        <v>394</v>
      </c>
      <c r="D108" s="368">
        <v>1.87</v>
      </c>
      <c r="E108" s="368">
        <f t="shared" si="66"/>
        <v>1.87</v>
      </c>
      <c r="F108" s="369">
        <f>'Master - Rack'!A132</f>
        <v>0</v>
      </c>
      <c r="G108" s="2">
        <f t="shared" si="67"/>
        <v>0</v>
      </c>
      <c r="H108" s="368">
        <f t="shared" si="68"/>
        <v>0</v>
      </c>
      <c r="I108" s="368">
        <f t="shared" si="68"/>
        <v>0</v>
      </c>
      <c r="J108" s="368">
        <f t="shared" si="69"/>
        <v>0</v>
      </c>
    </row>
    <row r="109" spans="1:10" ht="16.5" thickBot="1" x14ac:dyDescent="0.3">
      <c r="A109" s="377">
        <v>70610</v>
      </c>
      <c r="B109" s="149" t="s">
        <v>469</v>
      </c>
      <c r="C109" s="124" t="s">
        <v>470</v>
      </c>
      <c r="D109" s="368">
        <v>2.21</v>
      </c>
      <c r="E109" s="368">
        <v>1.91</v>
      </c>
      <c r="F109" s="369">
        <f>'Master - Rack'!A133</f>
        <v>0</v>
      </c>
      <c r="G109" s="2">
        <f t="shared" si="67"/>
        <v>0</v>
      </c>
      <c r="H109" s="368">
        <f t="shared" si="68"/>
        <v>0</v>
      </c>
      <c r="I109" s="368">
        <f t="shared" si="68"/>
        <v>0</v>
      </c>
      <c r="J109" s="368">
        <f t="shared" si="69"/>
        <v>0</v>
      </c>
    </row>
    <row r="110" spans="1:10" ht="16.5" thickBot="1" x14ac:dyDescent="0.3">
      <c r="A110" s="367"/>
      <c r="B110" s="147" t="s">
        <v>186</v>
      </c>
      <c r="C110" s="10"/>
      <c r="D110" s="372"/>
      <c r="E110" s="373"/>
      <c r="F110" s="374"/>
      <c r="G110" s="375"/>
      <c r="H110" s="373"/>
      <c r="I110" s="373"/>
      <c r="J110" s="373"/>
    </row>
    <row r="111" spans="1:10" ht="15.75" x14ac:dyDescent="0.25">
      <c r="A111" s="367">
        <v>70631</v>
      </c>
      <c r="B111" s="157" t="s">
        <v>187</v>
      </c>
      <c r="C111" s="10" t="s">
        <v>188</v>
      </c>
      <c r="D111" s="368">
        <v>2.21</v>
      </c>
      <c r="E111" s="368">
        <f t="shared" ref="E111:E117" si="70">D111</f>
        <v>2.21</v>
      </c>
      <c r="F111" s="369">
        <f>'Master - Rack'!A136</f>
        <v>0</v>
      </c>
      <c r="G111" s="2">
        <f t="shared" ref="G111:G117" si="71">F111</f>
        <v>0</v>
      </c>
      <c r="H111" s="368">
        <f t="shared" ref="H111:I117" si="72">F111*D111</f>
        <v>0</v>
      </c>
      <c r="I111" s="368">
        <f t="shared" si="72"/>
        <v>0</v>
      </c>
      <c r="J111" s="368">
        <f t="shared" ref="J111:J117" si="73">H111-I111</f>
        <v>0</v>
      </c>
    </row>
    <row r="112" spans="1:10" ht="15.75" x14ac:dyDescent="0.25">
      <c r="A112" s="367">
        <v>70632</v>
      </c>
      <c r="B112" s="155" t="s">
        <v>189</v>
      </c>
      <c r="C112" s="10" t="s">
        <v>190</v>
      </c>
      <c r="D112" s="368">
        <v>2.21</v>
      </c>
      <c r="E112" s="368">
        <f t="shared" si="70"/>
        <v>2.21</v>
      </c>
      <c r="F112" s="369">
        <f>'Master - Rack'!A137</f>
        <v>0</v>
      </c>
      <c r="G112" s="2">
        <f t="shared" si="71"/>
        <v>0</v>
      </c>
      <c r="H112" s="368">
        <f t="shared" si="72"/>
        <v>0</v>
      </c>
      <c r="I112" s="368">
        <f t="shared" si="72"/>
        <v>0</v>
      </c>
      <c r="J112" s="368">
        <f t="shared" si="73"/>
        <v>0</v>
      </c>
    </row>
    <row r="113" spans="1:10" ht="15.75" x14ac:dyDescent="0.25">
      <c r="A113" s="367">
        <v>70633</v>
      </c>
      <c r="B113" s="155" t="s">
        <v>191</v>
      </c>
      <c r="C113" s="10" t="s">
        <v>192</v>
      </c>
      <c r="D113" s="368">
        <v>2.21</v>
      </c>
      <c r="E113" s="368">
        <f t="shared" si="70"/>
        <v>2.21</v>
      </c>
      <c r="F113" s="369">
        <f>'Master - Rack'!A138</f>
        <v>0</v>
      </c>
      <c r="G113" s="2">
        <f t="shared" si="71"/>
        <v>0</v>
      </c>
      <c r="H113" s="368">
        <f t="shared" si="72"/>
        <v>0</v>
      </c>
      <c r="I113" s="368">
        <f t="shared" si="72"/>
        <v>0</v>
      </c>
      <c r="J113" s="368">
        <f t="shared" si="73"/>
        <v>0</v>
      </c>
    </row>
    <row r="114" spans="1:10" ht="15.75" x14ac:dyDescent="0.25">
      <c r="A114" s="367">
        <v>70634</v>
      </c>
      <c r="B114" s="155" t="s">
        <v>193</v>
      </c>
      <c r="C114" s="10" t="s">
        <v>194</v>
      </c>
      <c r="D114" s="368">
        <v>2.21</v>
      </c>
      <c r="E114" s="368">
        <f t="shared" si="70"/>
        <v>2.21</v>
      </c>
      <c r="F114" s="369">
        <f>'Master - Rack'!A139</f>
        <v>0</v>
      </c>
      <c r="G114" s="2">
        <f t="shared" si="71"/>
        <v>0</v>
      </c>
      <c r="H114" s="368">
        <f t="shared" si="72"/>
        <v>0</v>
      </c>
      <c r="I114" s="368">
        <f t="shared" si="72"/>
        <v>0</v>
      </c>
      <c r="J114" s="368">
        <f t="shared" si="73"/>
        <v>0</v>
      </c>
    </row>
    <row r="115" spans="1:10" ht="15.75" x14ac:dyDescent="0.25">
      <c r="A115" s="367">
        <v>70636</v>
      </c>
      <c r="B115" s="371" t="s">
        <v>197</v>
      </c>
      <c r="C115" s="10" t="s">
        <v>198</v>
      </c>
      <c r="D115" s="368">
        <v>2.21</v>
      </c>
      <c r="E115" s="368">
        <f t="shared" si="70"/>
        <v>2.21</v>
      </c>
      <c r="F115" s="369">
        <f>'Master - Rack'!A140</f>
        <v>0</v>
      </c>
      <c r="G115" s="2">
        <f t="shared" si="71"/>
        <v>0</v>
      </c>
      <c r="H115" s="368">
        <f t="shared" si="72"/>
        <v>0</v>
      </c>
      <c r="I115" s="368">
        <f t="shared" si="72"/>
        <v>0</v>
      </c>
      <c r="J115" s="368">
        <f t="shared" si="73"/>
        <v>0</v>
      </c>
    </row>
    <row r="116" spans="1:10" ht="15.75" x14ac:dyDescent="0.25">
      <c r="A116" s="367">
        <v>70638</v>
      </c>
      <c r="B116" s="155" t="s">
        <v>199</v>
      </c>
      <c r="C116" s="10" t="s">
        <v>629</v>
      </c>
      <c r="D116" s="368">
        <v>2.21</v>
      </c>
      <c r="E116" s="368">
        <f t="shared" si="70"/>
        <v>2.21</v>
      </c>
      <c r="F116" s="369">
        <f>'Master - Rack'!A141</f>
        <v>0</v>
      </c>
      <c r="G116" s="2">
        <f t="shared" si="71"/>
        <v>0</v>
      </c>
      <c r="H116" s="368">
        <f t="shared" si="72"/>
        <v>0</v>
      </c>
      <c r="I116" s="368">
        <f t="shared" si="72"/>
        <v>0</v>
      </c>
      <c r="J116" s="368">
        <f t="shared" si="73"/>
        <v>0</v>
      </c>
    </row>
    <row r="117" spans="1:10" ht="16.5" thickBot="1" x14ac:dyDescent="0.3">
      <c r="A117" s="398">
        <v>70650</v>
      </c>
      <c r="B117" s="150" t="s">
        <v>617</v>
      </c>
      <c r="C117" s="409" t="s">
        <v>618</v>
      </c>
      <c r="D117" s="368">
        <v>2.21</v>
      </c>
      <c r="E117" s="368">
        <f t="shared" si="70"/>
        <v>2.21</v>
      </c>
      <c r="F117" s="369">
        <f>'Master - Rack'!A142</f>
        <v>0</v>
      </c>
      <c r="G117" s="2">
        <f t="shared" si="71"/>
        <v>0</v>
      </c>
      <c r="H117" s="368">
        <f t="shared" si="72"/>
        <v>0</v>
      </c>
      <c r="I117" s="368">
        <f t="shared" si="72"/>
        <v>0</v>
      </c>
      <c r="J117" s="368">
        <f t="shared" si="73"/>
        <v>0</v>
      </c>
    </row>
    <row r="118" spans="1:10" ht="16.5" thickBot="1" x14ac:dyDescent="0.3">
      <c r="A118" s="367"/>
      <c r="B118" s="147" t="s">
        <v>203</v>
      </c>
      <c r="C118" s="10"/>
      <c r="D118" s="372"/>
      <c r="E118" s="373"/>
      <c r="F118" s="374"/>
      <c r="G118" s="375"/>
      <c r="H118" s="373"/>
      <c r="I118" s="373"/>
      <c r="J118" s="373"/>
    </row>
    <row r="119" spans="1:10" ht="15.75" x14ac:dyDescent="0.25">
      <c r="A119" s="367">
        <v>70700</v>
      </c>
      <c r="B119" s="155" t="s">
        <v>210</v>
      </c>
      <c r="C119" s="10" t="s">
        <v>211</v>
      </c>
      <c r="D119" s="368">
        <v>2.21</v>
      </c>
      <c r="E119" s="368">
        <f>D119</f>
        <v>2.21</v>
      </c>
      <c r="F119" s="369">
        <f>'Master - Rack'!A145</f>
        <v>0</v>
      </c>
      <c r="G119" s="2">
        <f>F119</f>
        <v>0</v>
      </c>
      <c r="H119" s="368">
        <f>F119*D119</f>
        <v>0</v>
      </c>
      <c r="I119" s="368">
        <f>G119*E119</f>
        <v>0</v>
      </c>
      <c r="J119" s="368">
        <f>H119-I119</f>
        <v>0</v>
      </c>
    </row>
    <row r="120" spans="1:10" ht="15.75" x14ac:dyDescent="0.25">
      <c r="A120" s="367">
        <v>70703</v>
      </c>
      <c r="B120" s="155" t="s">
        <v>204</v>
      </c>
      <c r="C120" s="10" t="s">
        <v>205</v>
      </c>
      <c r="D120" s="368">
        <v>2.08</v>
      </c>
      <c r="E120" s="368">
        <f>D120</f>
        <v>2.08</v>
      </c>
      <c r="F120" s="369">
        <f>'Master - Rack'!A146</f>
        <v>0</v>
      </c>
      <c r="G120" s="2">
        <f>F120</f>
        <v>0</v>
      </c>
      <c r="H120" s="368">
        <f t="shared" ref="H120:I122" si="74">F120*D120</f>
        <v>0</v>
      </c>
      <c r="I120" s="368">
        <f t="shared" si="74"/>
        <v>0</v>
      </c>
      <c r="J120" s="368">
        <f>H120-I120</f>
        <v>0</v>
      </c>
    </row>
    <row r="121" spans="1:10" ht="15.75" x14ac:dyDescent="0.25">
      <c r="A121" s="367">
        <v>70704</v>
      </c>
      <c r="B121" s="155" t="s">
        <v>206</v>
      </c>
      <c r="C121" s="10" t="s">
        <v>207</v>
      </c>
      <c r="D121" s="368">
        <v>2.21</v>
      </c>
      <c r="E121" s="368">
        <f>D121</f>
        <v>2.21</v>
      </c>
      <c r="F121" s="369">
        <f>'Master - Rack'!A147</f>
        <v>0</v>
      </c>
      <c r="G121" s="2">
        <f>F121</f>
        <v>0</v>
      </c>
      <c r="H121" s="368">
        <f t="shared" si="74"/>
        <v>0</v>
      </c>
      <c r="I121" s="368">
        <f t="shared" si="74"/>
        <v>0</v>
      </c>
      <c r="J121" s="368">
        <f>H121-I121</f>
        <v>0</v>
      </c>
    </row>
    <row r="122" spans="1:10" ht="16.5" thickBot="1" x14ac:dyDescent="0.3">
      <c r="A122" s="367">
        <v>70705</v>
      </c>
      <c r="B122" s="155" t="s">
        <v>208</v>
      </c>
      <c r="C122" s="124" t="s">
        <v>209</v>
      </c>
      <c r="D122" s="368">
        <v>2.08</v>
      </c>
      <c r="E122" s="368">
        <f>D122</f>
        <v>2.08</v>
      </c>
      <c r="F122" s="369">
        <f>'Master - Rack'!A148</f>
        <v>0</v>
      </c>
      <c r="G122" s="2">
        <f>F122</f>
        <v>0</v>
      </c>
      <c r="H122" s="368">
        <f t="shared" si="74"/>
        <v>0</v>
      </c>
      <c r="I122" s="368">
        <f t="shared" si="74"/>
        <v>0</v>
      </c>
      <c r="J122" s="368">
        <f>H122-I122</f>
        <v>0</v>
      </c>
    </row>
    <row r="123" spans="1:10" ht="16.5" thickBot="1" x14ac:dyDescent="0.3">
      <c r="A123" s="367"/>
      <c r="B123" s="147" t="s">
        <v>234</v>
      </c>
      <c r="C123" s="10"/>
      <c r="D123" s="372"/>
      <c r="E123" s="373"/>
      <c r="F123" s="374"/>
      <c r="G123" s="375"/>
      <c r="H123" s="373"/>
      <c r="I123" s="373"/>
      <c r="J123" s="373"/>
    </row>
    <row r="124" spans="1:10" ht="16.5" thickBot="1" x14ac:dyDescent="0.3">
      <c r="A124" s="367">
        <v>70747</v>
      </c>
      <c r="B124" s="155" t="s">
        <v>235</v>
      </c>
      <c r="C124" s="10" t="s">
        <v>236</v>
      </c>
      <c r="D124" s="368">
        <v>1.25</v>
      </c>
      <c r="E124" s="368">
        <f>D124</f>
        <v>1.25</v>
      </c>
      <c r="F124" s="369">
        <f>'Master - Rack'!A151</f>
        <v>0</v>
      </c>
      <c r="G124" s="2">
        <f>F124</f>
        <v>0</v>
      </c>
      <c r="H124" s="368">
        <f>F124*D124</f>
        <v>0</v>
      </c>
      <c r="I124" s="368">
        <f>G124*E124</f>
        <v>0</v>
      </c>
      <c r="J124" s="368">
        <f>H124-I124</f>
        <v>0</v>
      </c>
    </row>
    <row r="125" spans="1:10" ht="16.5" thickBot="1" x14ac:dyDescent="0.3">
      <c r="A125" s="367"/>
      <c r="B125" s="147" t="s">
        <v>535</v>
      </c>
      <c r="C125" s="10"/>
      <c r="D125" s="381"/>
      <c r="E125" s="381"/>
      <c r="F125" s="382"/>
      <c r="G125" s="109"/>
      <c r="H125" s="381"/>
      <c r="I125" s="381"/>
      <c r="J125" s="381"/>
    </row>
    <row r="126" spans="1:10" ht="15.75" x14ac:dyDescent="0.25">
      <c r="A126" s="380">
        <v>70748</v>
      </c>
      <c r="B126" s="149" t="s">
        <v>536</v>
      </c>
      <c r="C126" s="10" t="s">
        <v>537</v>
      </c>
      <c r="D126" s="368">
        <v>0.96</v>
      </c>
      <c r="E126" s="368">
        <f>D126</f>
        <v>0.96</v>
      </c>
      <c r="F126" s="369">
        <f>'Master - Rack'!A154</f>
        <v>0</v>
      </c>
      <c r="G126" s="2">
        <f>F126</f>
        <v>0</v>
      </c>
      <c r="H126" s="368">
        <f t="shared" ref="H126:I129" si="75">F126*D126</f>
        <v>0</v>
      </c>
      <c r="I126" s="368">
        <f t="shared" si="75"/>
        <v>0</v>
      </c>
      <c r="J126" s="368">
        <f>H126-I126</f>
        <v>0</v>
      </c>
    </row>
    <row r="127" spans="1:10" ht="15.75" x14ac:dyDescent="0.25">
      <c r="A127" s="380">
        <v>70749</v>
      </c>
      <c r="B127" s="149" t="s">
        <v>540</v>
      </c>
      <c r="C127" s="10" t="s">
        <v>541</v>
      </c>
      <c r="D127" s="368">
        <v>0.96</v>
      </c>
      <c r="E127" s="368">
        <f>D127</f>
        <v>0.96</v>
      </c>
      <c r="F127" s="369">
        <f>'Master - Rack'!A155</f>
        <v>0</v>
      </c>
      <c r="G127" s="2">
        <f>F127</f>
        <v>0</v>
      </c>
      <c r="H127" s="368">
        <f>F127*D127</f>
        <v>0</v>
      </c>
      <c r="I127" s="368">
        <f>G127*E127</f>
        <v>0</v>
      </c>
      <c r="J127" s="368">
        <f>H127-I127</f>
        <v>0</v>
      </c>
    </row>
    <row r="128" spans="1:10" ht="15.75" x14ac:dyDescent="0.25">
      <c r="A128" s="380">
        <v>70750</v>
      </c>
      <c r="B128" s="149" t="s">
        <v>538</v>
      </c>
      <c r="C128" s="10" t="s">
        <v>539</v>
      </c>
      <c r="D128" s="368">
        <v>0.96</v>
      </c>
      <c r="E128" s="368">
        <f>D128</f>
        <v>0.96</v>
      </c>
      <c r="F128" s="369">
        <f>'Master - Rack'!A156</f>
        <v>0</v>
      </c>
      <c r="G128" s="2">
        <f>F128</f>
        <v>0</v>
      </c>
      <c r="H128" s="368">
        <f t="shared" si="75"/>
        <v>0</v>
      </c>
      <c r="I128" s="368">
        <f t="shared" si="75"/>
        <v>0</v>
      </c>
      <c r="J128" s="368">
        <f>H128-I128</f>
        <v>0</v>
      </c>
    </row>
    <row r="129" spans="1:10" ht="15.75" x14ac:dyDescent="0.25">
      <c r="A129" s="380">
        <v>70751</v>
      </c>
      <c r="B129" s="149" t="s">
        <v>542</v>
      </c>
      <c r="C129" s="10" t="s">
        <v>543</v>
      </c>
      <c r="D129" s="368">
        <v>0.96</v>
      </c>
      <c r="E129" s="368">
        <f>D129</f>
        <v>0.96</v>
      </c>
      <c r="F129" s="369">
        <f>'Master - Rack'!A157</f>
        <v>0</v>
      </c>
      <c r="G129" s="2">
        <f>F129</f>
        <v>0</v>
      </c>
      <c r="H129" s="368">
        <f t="shared" si="75"/>
        <v>0</v>
      </c>
      <c r="I129" s="368">
        <f t="shared" si="75"/>
        <v>0</v>
      </c>
      <c r="J129" s="368">
        <f>H129-I129</f>
        <v>0</v>
      </c>
    </row>
    <row r="130" spans="1:10" ht="16.5" thickBot="1" x14ac:dyDescent="0.3">
      <c r="A130" s="380">
        <v>70752</v>
      </c>
      <c r="B130" s="149" t="s">
        <v>713</v>
      </c>
      <c r="C130" s="10" t="s">
        <v>714</v>
      </c>
      <c r="D130" s="368">
        <v>0.96</v>
      </c>
      <c r="E130" s="368">
        <f>D130</f>
        <v>0.96</v>
      </c>
      <c r="F130" s="369">
        <f>'Master - Rack'!A158</f>
        <v>0</v>
      </c>
      <c r="G130" s="2">
        <f>F130</f>
        <v>0</v>
      </c>
      <c r="H130" s="368">
        <f t="shared" ref="H130" si="76">F130*D130</f>
        <v>0</v>
      </c>
      <c r="I130" s="368">
        <f t="shared" ref="I130" si="77">G130*E130</f>
        <v>0</v>
      </c>
      <c r="J130" s="368">
        <f>H130-I130</f>
        <v>0</v>
      </c>
    </row>
    <row r="131" spans="1:10" ht="16.5" thickBot="1" x14ac:dyDescent="0.3">
      <c r="A131" s="367"/>
      <c r="B131" s="147" t="s">
        <v>242</v>
      </c>
      <c r="C131" s="10"/>
      <c r="D131" s="372"/>
      <c r="E131" s="373"/>
      <c r="F131" s="374"/>
      <c r="G131" s="375"/>
      <c r="H131" s="373"/>
      <c r="I131" s="373"/>
      <c r="J131" s="373"/>
    </row>
    <row r="132" spans="1:10" ht="15.75" x14ac:dyDescent="0.25">
      <c r="A132" s="377">
        <v>57000</v>
      </c>
      <c r="B132" s="146" t="s">
        <v>243</v>
      </c>
      <c r="C132" s="158" t="s">
        <v>244</v>
      </c>
      <c r="D132" s="368">
        <v>2.08</v>
      </c>
      <c r="E132" s="368">
        <f t="shared" ref="E132:E139" si="78">D132</f>
        <v>2.08</v>
      </c>
      <c r="F132" s="369">
        <f>'Master - Rack'!A161</f>
        <v>0</v>
      </c>
      <c r="G132" s="2">
        <f t="shared" ref="G132:G139" si="79">F132</f>
        <v>0</v>
      </c>
      <c r="H132" s="368">
        <f t="shared" ref="H132:H139" si="80">F132*D132</f>
        <v>0</v>
      </c>
      <c r="I132" s="368">
        <f t="shared" ref="I132:I139" si="81">G132*E132</f>
        <v>0</v>
      </c>
      <c r="J132" s="368">
        <f t="shared" ref="J132:J139" si="82">H132-I132</f>
        <v>0</v>
      </c>
    </row>
    <row r="133" spans="1:10" ht="15.75" x14ac:dyDescent="0.25">
      <c r="A133" s="377">
        <v>57003</v>
      </c>
      <c r="B133" s="146" t="s">
        <v>245</v>
      </c>
      <c r="C133" s="158" t="s">
        <v>246</v>
      </c>
      <c r="D133" s="368">
        <v>2.08</v>
      </c>
      <c r="E133" s="368">
        <f t="shared" si="78"/>
        <v>2.08</v>
      </c>
      <c r="F133" s="369">
        <f>'Master - Rack'!A162</f>
        <v>0</v>
      </c>
      <c r="G133" s="2">
        <f t="shared" si="79"/>
        <v>0</v>
      </c>
      <c r="H133" s="368">
        <f t="shared" si="80"/>
        <v>0</v>
      </c>
      <c r="I133" s="368">
        <f t="shared" si="81"/>
        <v>0</v>
      </c>
      <c r="J133" s="368">
        <f t="shared" si="82"/>
        <v>0</v>
      </c>
    </row>
    <row r="134" spans="1:10" ht="15.75" x14ac:dyDescent="0.25">
      <c r="A134" s="377">
        <v>57004</v>
      </c>
      <c r="B134" s="146" t="s">
        <v>247</v>
      </c>
      <c r="C134" s="158" t="s">
        <v>248</v>
      </c>
      <c r="D134" s="368">
        <v>2.08</v>
      </c>
      <c r="E134" s="368">
        <f t="shared" si="78"/>
        <v>2.08</v>
      </c>
      <c r="F134" s="369">
        <f>'Master - Rack'!A163</f>
        <v>0</v>
      </c>
      <c r="G134" s="2">
        <f t="shared" si="79"/>
        <v>0</v>
      </c>
      <c r="H134" s="368">
        <f t="shared" si="80"/>
        <v>0</v>
      </c>
      <c r="I134" s="368">
        <f t="shared" si="81"/>
        <v>0</v>
      </c>
      <c r="J134" s="368">
        <f t="shared" si="82"/>
        <v>0</v>
      </c>
    </row>
    <row r="135" spans="1:10" ht="15.75" x14ac:dyDescent="0.25">
      <c r="A135" s="377">
        <v>57006</v>
      </c>
      <c r="B135" s="146" t="s">
        <v>249</v>
      </c>
      <c r="C135" s="158" t="s">
        <v>250</v>
      </c>
      <c r="D135" s="368">
        <v>2.08</v>
      </c>
      <c r="E135" s="368">
        <f t="shared" si="78"/>
        <v>2.08</v>
      </c>
      <c r="F135" s="369">
        <f>'Master - Rack'!A164</f>
        <v>0</v>
      </c>
      <c r="G135" s="2">
        <f t="shared" si="79"/>
        <v>0</v>
      </c>
      <c r="H135" s="368">
        <f t="shared" si="80"/>
        <v>0</v>
      </c>
      <c r="I135" s="368">
        <f t="shared" si="81"/>
        <v>0</v>
      </c>
      <c r="J135" s="368">
        <f t="shared" si="82"/>
        <v>0</v>
      </c>
    </row>
    <row r="136" spans="1:10" ht="15.75" x14ac:dyDescent="0.25">
      <c r="A136" s="367">
        <v>57031</v>
      </c>
      <c r="B136" s="151" t="s">
        <v>251</v>
      </c>
      <c r="C136" s="158" t="s">
        <v>630</v>
      </c>
      <c r="D136" s="368">
        <v>2.21</v>
      </c>
      <c r="E136" s="368">
        <f t="shared" si="78"/>
        <v>2.21</v>
      </c>
      <c r="F136" s="369">
        <f>'Master - Rack'!A165</f>
        <v>0</v>
      </c>
      <c r="G136" s="2">
        <f t="shared" si="79"/>
        <v>0</v>
      </c>
      <c r="H136" s="368">
        <f t="shared" si="80"/>
        <v>0</v>
      </c>
      <c r="I136" s="368">
        <f t="shared" si="81"/>
        <v>0</v>
      </c>
      <c r="J136" s="368">
        <f t="shared" si="82"/>
        <v>0</v>
      </c>
    </row>
    <row r="137" spans="1:10" ht="15.75" x14ac:dyDescent="0.25">
      <c r="A137" s="377">
        <v>57235</v>
      </c>
      <c r="B137" s="149" t="s">
        <v>723</v>
      </c>
      <c r="C137" s="409" t="s">
        <v>601</v>
      </c>
      <c r="D137" s="368">
        <v>2.21</v>
      </c>
      <c r="E137" s="368">
        <f t="shared" si="78"/>
        <v>2.21</v>
      </c>
      <c r="F137" s="369">
        <f>'Master - Rack'!A166</f>
        <v>0</v>
      </c>
      <c r="G137" s="2">
        <f t="shared" si="79"/>
        <v>0</v>
      </c>
      <c r="H137" s="368">
        <f t="shared" si="80"/>
        <v>0</v>
      </c>
      <c r="I137" s="368">
        <f t="shared" si="81"/>
        <v>0</v>
      </c>
      <c r="J137" s="368">
        <f t="shared" si="82"/>
        <v>0</v>
      </c>
    </row>
    <row r="138" spans="1:10" ht="15.75" x14ac:dyDescent="0.25">
      <c r="A138" s="377">
        <v>57039</v>
      </c>
      <c r="B138" s="151" t="s">
        <v>584</v>
      </c>
      <c r="C138" s="152" t="s">
        <v>634</v>
      </c>
      <c r="D138" s="368">
        <v>2.21</v>
      </c>
      <c r="E138" s="368">
        <f t="shared" si="78"/>
        <v>2.21</v>
      </c>
      <c r="F138" s="369">
        <f>'Master - Rack'!A167</f>
        <v>0</v>
      </c>
      <c r="G138" s="2">
        <f t="shared" si="79"/>
        <v>0</v>
      </c>
      <c r="H138" s="368">
        <f t="shared" si="80"/>
        <v>0</v>
      </c>
      <c r="I138" s="368">
        <f t="shared" si="81"/>
        <v>0</v>
      </c>
      <c r="J138" s="368">
        <f t="shared" si="82"/>
        <v>0</v>
      </c>
    </row>
    <row r="139" spans="1:10" ht="16.5" thickBot="1" x14ac:dyDescent="0.3">
      <c r="A139" s="377">
        <v>57040</v>
      </c>
      <c r="B139" s="151" t="s">
        <v>545</v>
      </c>
      <c r="C139" s="152" t="s">
        <v>633</v>
      </c>
      <c r="D139" s="368">
        <v>2.21</v>
      </c>
      <c r="E139" s="368">
        <f t="shared" si="78"/>
        <v>2.21</v>
      </c>
      <c r="F139" s="369">
        <f>'Master - Rack'!A168</f>
        <v>0</v>
      </c>
      <c r="G139" s="2">
        <f t="shared" si="79"/>
        <v>0</v>
      </c>
      <c r="H139" s="368">
        <f t="shared" si="80"/>
        <v>0</v>
      </c>
      <c r="I139" s="368">
        <f t="shared" si="81"/>
        <v>0</v>
      </c>
      <c r="J139" s="368">
        <f t="shared" si="82"/>
        <v>0</v>
      </c>
    </row>
    <row r="140" spans="1:10" ht="16.5" thickBot="1" x14ac:dyDescent="0.3">
      <c r="A140" s="367"/>
      <c r="B140" s="147" t="s">
        <v>581</v>
      </c>
      <c r="C140" s="10"/>
      <c r="D140" s="372"/>
      <c r="E140" s="373"/>
      <c r="F140" s="374"/>
      <c r="G140" s="375"/>
      <c r="H140" s="373"/>
      <c r="I140" s="373"/>
      <c r="J140" s="373"/>
    </row>
    <row r="141" spans="1:10" ht="15.75" x14ac:dyDescent="0.25">
      <c r="A141" s="398">
        <v>80712</v>
      </c>
      <c r="B141" s="149" t="s">
        <v>477</v>
      </c>
      <c r="C141" s="124" t="s">
        <v>547</v>
      </c>
      <c r="D141" s="368">
        <v>0.79</v>
      </c>
      <c r="E141" s="368">
        <f t="shared" ref="E141:E183" si="83">D141</f>
        <v>0.79</v>
      </c>
      <c r="F141" s="369">
        <f>'Master - Rack'!A171</f>
        <v>0</v>
      </c>
      <c r="G141" s="2">
        <f t="shared" ref="G141:G149" si="84">F141</f>
        <v>0</v>
      </c>
      <c r="H141" s="368">
        <f t="shared" ref="H141:I149" si="85">F141*D141</f>
        <v>0</v>
      </c>
      <c r="I141" s="368">
        <f t="shared" si="85"/>
        <v>0</v>
      </c>
      <c r="J141" s="368">
        <f t="shared" ref="J141:J149" si="86">H141-I141</f>
        <v>0</v>
      </c>
    </row>
    <row r="142" spans="1:10" ht="15.75" x14ac:dyDescent="0.25">
      <c r="A142" s="398">
        <v>80713</v>
      </c>
      <c r="B142" s="149" t="s">
        <v>476</v>
      </c>
      <c r="C142" s="124" t="s">
        <v>590</v>
      </c>
      <c r="D142" s="368">
        <v>0.79</v>
      </c>
      <c r="E142" s="368">
        <f t="shared" si="83"/>
        <v>0.79</v>
      </c>
      <c r="F142" s="369">
        <f>'Master - Rack'!A172</f>
        <v>0</v>
      </c>
      <c r="G142" s="2">
        <f t="shared" si="84"/>
        <v>0</v>
      </c>
      <c r="H142" s="368">
        <f t="shared" si="85"/>
        <v>0</v>
      </c>
      <c r="I142" s="368">
        <f t="shared" si="85"/>
        <v>0</v>
      </c>
      <c r="J142" s="368">
        <f t="shared" si="86"/>
        <v>0</v>
      </c>
    </row>
    <row r="143" spans="1:10" ht="15.75" x14ac:dyDescent="0.25">
      <c r="A143" s="398">
        <v>80740</v>
      </c>
      <c r="B143" s="149" t="s">
        <v>954</v>
      </c>
      <c r="C143" s="124"/>
      <c r="D143" s="368">
        <v>0.96</v>
      </c>
      <c r="E143" s="368">
        <f>D143</f>
        <v>0.96</v>
      </c>
      <c r="F143" s="369">
        <f>'Master - Rack'!A173</f>
        <v>0</v>
      </c>
      <c r="G143" s="2">
        <f>F143</f>
        <v>0</v>
      </c>
      <c r="H143" s="368">
        <f>F143*D143</f>
        <v>0</v>
      </c>
      <c r="I143" s="368">
        <f>G143*E143</f>
        <v>0</v>
      </c>
      <c r="J143" s="368">
        <f>H143-I143</f>
        <v>0</v>
      </c>
    </row>
    <row r="144" spans="1:10" ht="15.75" x14ac:dyDescent="0.25">
      <c r="A144" s="398">
        <v>80739</v>
      </c>
      <c r="B144" s="149" t="s">
        <v>337</v>
      </c>
      <c r="C144" s="124" t="s">
        <v>548</v>
      </c>
      <c r="D144" s="368">
        <v>0.95</v>
      </c>
      <c r="E144" s="368">
        <f>D144</f>
        <v>0.95</v>
      </c>
      <c r="F144" s="369">
        <f>'Master - Rack'!A174</f>
        <v>0</v>
      </c>
      <c r="G144" s="2">
        <f>F144</f>
        <v>0</v>
      </c>
      <c r="H144" s="368">
        <f>F144*D144</f>
        <v>0</v>
      </c>
      <c r="I144" s="368">
        <f>G144*E144</f>
        <v>0</v>
      </c>
      <c r="J144" s="368">
        <f>H144-I144</f>
        <v>0</v>
      </c>
    </row>
    <row r="145" spans="1:10" ht="15.75" x14ac:dyDescent="0.25">
      <c r="A145" s="398">
        <v>80733</v>
      </c>
      <c r="B145" s="149" t="s">
        <v>483</v>
      </c>
      <c r="C145" s="124" t="s">
        <v>549</v>
      </c>
      <c r="D145" s="368">
        <v>1.27</v>
      </c>
      <c r="E145" s="368">
        <f t="shared" si="83"/>
        <v>1.27</v>
      </c>
      <c r="F145" s="369">
        <f>'Master - Rack'!A175</f>
        <v>0</v>
      </c>
      <c r="G145" s="2">
        <f t="shared" si="84"/>
        <v>0</v>
      </c>
      <c r="H145" s="368">
        <f t="shared" si="85"/>
        <v>0</v>
      </c>
      <c r="I145" s="368">
        <f t="shared" si="85"/>
        <v>0</v>
      </c>
      <c r="J145" s="368">
        <f t="shared" si="86"/>
        <v>0</v>
      </c>
    </row>
    <row r="146" spans="1:10" ht="15.75" x14ac:dyDescent="0.25">
      <c r="A146" s="398">
        <v>80735</v>
      </c>
      <c r="B146" s="149" t="s">
        <v>485</v>
      </c>
      <c r="C146" s="124" t="s">
        <v>550</v>
      </c>
      <c r="D146" s="368">
        <v>1.27</v>
      </c>
      <c r="E146" s="368">
        <f t="shared" si="83"/>
        <v>1.27</v>
      </c>
      <c r="F146" s="369">
        <f>'Master - Rack'!A176</f>
        <v>0</v>
      </c>
      <c r="G146" s="2">
        <f t="shared" si="84"/>
        <v>0</v>
      </c>
      <c r="H146" s="368">
        <f t="shared" si="85"/>
        <v>0</v>
      </c>
      <c r="I146" s="368">
        <f t="shared" si="85"/>
        <v>0</v>
      </c>
      <c r="J146" s="368">
        <f t="shared" si="86"/>
        <v>0</v>
      </c>
    </row>
    <row r="147" spans="1:10" ht="15.75" x14ac:dyDescent="0.25">
      <c r="A147" s="398">
        <v>80736</v>
      </c>
      <c r="B147" s="149" t="s">
        <v>487</v>
      </c>
      <c r="C147" s="124" t="s">
        <v>551</v>
      </c>
      <c r="D147" s="368">
        <v>1.27</v>
      </c>
      <c r="E147" s="368">
        <f t="shared" si="83"/>
        <v>1.27</v>
      </c>
      <c r="F147" s="369">
        <f>'Master - Rack'!A177</f>
        <v>0</v>
      </c>
      <c r="G147" s="2">
        <f t="shared" si="84"/>
        <v>0</v>
      </c>
      <c r="H147" s="368">
        <f t="shared" si="85"/>
        <v>0</v>
      </c>
      <c r="I147" s="368">
        <f t="shared" si="85"/>
        <v>0</v>
      </c>
      <c r="J147" s="368">
        <f t="shared" si="86"/>
        <v>0</v>
      </c>
    </row>
    <row r="148" spans="1:10" ht="15.75" x14ac:dyDescent="0.25">
      <c r="A148" s="398">
        <v>80737</v>
      </c>
      <c r="B148" s="149" t="s">
        <v>489</v>
      </c>
      <c r="C148" s="124" t="s">
        <v>490</v>
      </c>
      <c r="D148" s="368">
        <v>1.27</v>
      </c>
      <c r="E148" s="368">
        <f t="shared" si="83"/>
        <v>1.27</v>
      </c>
      <c r="F148" s="369">
        <f>'Master - Rack'!A178</f>
        <v>0</v>
      </c>
      <c r="G148" s="2">
        <f t="shared" si="84"/>
        <v>0</v>
      </c>
      <c r="H148" s="368">
        <f t="shared" si="85"/>
        <v>0</v>
      </c>
      <c r="I148" s="368">
        <f t="shared" si="85"/>
        <v>0</v>
      </c>
      <c r="J148" s="368">
        <f t="shared" si="86"/>
        <v>0</v>
      </c>
    </row>
    <row r="149" spans="1:10" ht="15.75" x14ac:dyDescent="0.25">
      <c r="A149" s="398">
        <v>80738</v>
      </c>
      <c r="B149" s="149" t="s">
        <v>491</v>
      </c>
      <c r="C149" s="124" t="s">
        <v>552</v>
      </c>
      <c r="D149" s="368">
        <v>1.27</v>
      </c>
      <c r="E149" s="368">
        <f t="shared" si="83"/>
        <v>1.27</v>
      </c>
      <c r="F149" s="369">
        <f>'Master - Rack'!A179</f>
        <v>0</v>
      </c>
      <c r="G149" s="2">
        <f t="shared" si="84"/>
        <v>0</v>
      </c>
      <c r="H149" s="368">
        <f t="shared" si="85"/>
        <v>0</v>
      </c>
      <c r="I149" s="368">
        <f t="shared" si="85"/>
        <v>0</v>
      </c>
      <c r="J149" s="368">
        <f t="shared" si="86"/>
        <v>0</v>
      </c>
    </row>
    <row r="150" spans="1:10" ht="15.75" x14ac:dyDescent="0.25">
      <c r="A150" s="398">
        <v>80765</v>
      </c>
      <c r="B150" s="149" t="s">
        <v>267</v>
      </c>
      <c r="C150" s="124" t="s">
        <v>593</v>
      </c>
      <c r="D150" s="368">
        <v>0.81</v>
      </c>
      <c r="E150" s="368">
        <f t="shared" si="83"/>
        <v>0.81</v>
      </c>
      <c r="F150" s="369">
        <f>'Master - Rack'!A180</f>
        <v>0</v>
      </c>
      <c r="G150" s="2">
        <f>F150</f>
        <v>0</v>
      </c>
      <c r="H150" s="368">
        <f t="shared" ref="H150:I152" si="87">F150*D150</f>
        <v>0</v>
      </c>
      <c r="I150" s="368">
        <f t="shared" si="87"/>
        <v>0</v>
      </c>
      <c r="J150" s="368">
        <f>H150-I150</f>
        <v>0</v>
      </c>
    </row>
    <row r="151" spans="1:10" ht="15.75" x14ac:dyDescent="0.25">
      <c r="A151" s="398">
        <v>80766</v>
      </c>
      <c r="B151" s="149" t="s">
        <v>268</v>
      </c>
      <c r="C151" s="124" t="s">
        <v>594</v>
      </c>
      <c r="D151" s="368">
        <v>0.81</v>
      </c>
      <c r="E151" s="368">
        <f t="shared" si="83"/>
        <v>0.81</v>
      </c>
      <c r="F151" s="369">
        <f>'Master - Rack'!A181</f>
        <v>0</v>
      </c>
      <c r="G151" s="2">
        <f>F151</f>
        <v>0</v>
      </c>
      <c r="H151" s="368">
        <f t="shared" si="87"/>
        <v>0</v>
      </c>
      <c r="I151" s="368">
        <f t="shared" si="87"/>
        <v>0</v>
      </c>
      <c r="J151" s="368">
        <f>H151-I151</f>
        <v>0</v>
      </c>
    </row>
    <row r="152" spans="1:10" ht="16.5" thickBot="1" x14ac:dyDescent="0.3">
      <c r="A152" s="398">
        <v>80768</v>
      </c>
      <c r="B152" s="149" t="s">
        <v>341</v>
      </c>
      <c r="C152" s="124" t="s">
        <v>592</v>
      </c>
      <c r="D152" s="368">
        <v>1.3</v>
      </c>
      <c r="E152" s="368">
        <f t="shared" si="83"/>
        <v>1.3</v>
      </c>
      <c r="F152" s="369">
        <f>'Master - Rack'!A182</f>
        <v>0</v>
      </c>
      <c r="G152" s="2">
        <f>F152</f>
        <v>0</v>
      </c>
      <c r="H152" s="368">
        <f t="shared" si="87"/>
        <v>0</v>
      </c>
      <c r="I152" s="368">
        <f t="shared" si="87"/>
        <v>0</v>
      </c>
      <c r="J152" s="368">
        <f>H152-I152</f>
        <v>0</v>
      </c>
    </row>
    <row r="153" spans="1:10" ht="16.5" thickBot="1" x14ac:dyDescent="0.3">
      <c r="A153" s="398"/>
      <c r="B153" s="147" t="s">
        <v>777</v>
      </c>
      <c r="C153" s="124"/>
      <c r="D153" s="381"/>
      <c r="E153" s="381"/>
      <c r="F153" s="382"/>
      <c r="G153" s="109"/>
      <c r="H153" s="381"/>
      <c r="I153" s="381"/>
      <c r="J153" s="381"/>
    </row>
    <row r="154" spans="1:10" ht="15.75" x14ac:dyDescent="0.25">
      <c r="A154" s="398">
        <v>80773</v>
      </c>
      <c r="B154" s="149" t="s">
        <v>778</v>
      </c>
      <c r="C154" s="124" t="s">
        <v>779</v>
      </c>
      <c r="D154" s="368">
        <v>1.47</v>
      </c>
      <c r="E154" s="368">
        <f t="shared" si="83"/>
        <v>1.47</v>
      </c>
      <c r="F154" s="369">
        <f>'Master - Rack'!A185</f>
        <v>0</v>
      </c>
      <c r="G154" s="2">
        <f t="shared" ref="G154:G183" si="88">F154</f>
        <v>0</v>
      </c>
      <c r="H154" s="368">
        <f t="shared" ref="H154:H183" si="89">F154*D154</f>
        <v>0</v>
      </c>
      <c r="I154" s="368">
        <f t="shared" ref="I154:I183" si="90">G154*E154</f>
        <v>0</v>
      </c>
      <c r="J154" s="368">
        <f t="shared" ref="J154:J183" si="91">H154-I154</f>
        <v>0</v>
      </c>
    </row>
    <row r="155" spans="1:10" ht="15.75" x14ac:dyDescent="0.25">
      <c r="A155" s="398">
        <v>80774</v>
      </c>
      <c r="B155" s="149" t="s">
        <v>780</v>
      </c>
      <c r="C155" s="124" t="s">
        <v>781</v>
      </c>
      <c r="D155" s="368">
        <v>1.47</v>
      </c>
      <c r="E155" s="368">
        <f t="shared" si="83"/>
        <v>1.47</v>
      </c>
      <c r="F155" s="369">
        <f>'Master - Rack'!A186</f>
        <v>0</v>
      </c>
      <c r="G155" s="2">
        <f t="shared" si="88"/>
        <v>0</v>
      </c>
      <c r="H155" s="368">
        <f t="shared" si="89"/>
        <v>0</v>
      </c>
      <c r="I155" s="368">
        <f t="shared" si="90"/>
        <v>0</v>
      </c>
      <c r="J155" s="368">
        <f t="shared" si="91"/>
        <v>0</v>
      </c>
    </row>
    <row r="156" spans="1:10" ht="15.75" x14ac:dyDescent="0.25">
      <c r="A156" s="398">
        <v>80775</v>
      </c>
      <c r="B156" s="149" t="s">
        <v>782</v>
      </c>
      <c r="C156" s="124" t="s">
        <v>783</v>
      </c>
      <c r="D156" s="368">
        <v>1.47</v>
      </c>
      <c r="E156" s="368">
        <f t="shared" si="83"/>
        <v>1.47</v>
      </c>
      <c r="F156" s="369">
        <f>'Master - Rack'!A187</f>
        <v>0</v>
      </c>
      <c r="G156" s="2">
        <f t="shared" si="88"/>
        <v>0</v>
      </c>
      <c r="H156" s="368">
        <f t="shared" si="89"/>
        <v>0</v>
      </c>
      <c r="I156" s="368">
        <f t="shared" si="90"/>
        <v>0</v>
      </c>
      <c r="J156" s="368">
        <f t="shared" si="91"/>
        <v>0</v>
      </c>
    </row>
    <row r="157" spans="1:10" ht="15.75" x14ac:dyDescent="0.25">
      <c r="A157" s="398">
        <v>80776</v>
      </c>
      <c r="B157" s="149" t="s">
        <v>784</v>
      </c>
      <c r="C157" s="124" t="s">
        <v>785</v>
      </c>
      <c r="D157" s="368">
        <v>1.47</v>
      </c>
      <c r="E157" s="368">
        <f t="shared" si="83"/>
        <v>1.47</v>
      </c>
      <c r="F157" s="369">
        <f>'Master - Rack'!A188</f>
        <v>0</v>
      </c>
      <c r="G157" s="2">
        <f t="shared" si="88"/>
        <v>0</v>
      </c>
      <c r="H157" s="368">
        <f t="shared" si="89"/>
        <v>0</v>
      </c>
      <c r="I157" s="368">
        <f t="shared" si="90"/>
        <v>0</v>
      </c>
      <c r="J157" s="368">
        <f t="shared" si="91"/>
        <v>0</v>
      </c>
    </row>
    <row r="158" spans="1:10" ht="15.75" x14ac:dyDescent="0.25">
      <c r="A158" s="398">
        <v>80777</v>
      </c>
      <c r="B158" s="149" t="s">
        <v>786</v>
      </c>
      <c r="C158" s="124" t="s">
        <v>787</v>
      </c>
      <c r="D158" s="368">
        <v>1.47</v>
      </c>
      <c r="E158" s="368">
        <f t="shared" si="83"/>
        <v>1.47</v>
      </c>
      <c r="F158" s="369">
        <f>'Master - Rack'!A189</f>
        <v>0</v>
      </c>
      <c r="G158" s="2">
        <f t="shared" si="88"/>
        <v>0</v>
      </c>
      <c r="H158" s="368">
        <f t="shared" si="89"/>
        <v>0</v>
      </c>
      <c r="I158" s="368">
        <f t="shared" si="90"/>
        <v>0</v>
      </c>
      <c r="J158" s="368">
        <f t="shared" si="91"/>
        <v>0</v>
      </c>
    </row>
    <row r="159" spans="1:10" ht="16.5" hidden="1" thickBot="1" x14ac:dyDescent="0.3">
      <c r="A159" s="383"/>
      <c r="B159" s="147" t="s">
        <v>553</v>
      </c>
      <c r="D159" s="368">
        <v>1.47</v>
      </c>
      <c r="E159" s="368">
        <f t="shared" si="83"/>
        <v>1.47</v>
      </c>
      <c r="F159" s="369">
        <f>'Master - Rack'!A190</f>
        <v>0</v>
      </c>
      <c r="G159" s="2">
        <f t="shared" si="88"/>
        <v>0</v>
      </c>
      <c r="H159" s="368">
        <f t="shared" si="89"/>
        <v>0</v>
      </c>
      <c r="I159" s="368">
        <f t="shared" si="90"/>
        <v>0</v>
      </c>
      <c r="J159" s="368">
        <f t="shared" si="91"/>
        <v>0</v>
      </c>
    </row>
    <row r="160" spans="1:10" ht="15.75" hidden="1" x14ac:dyDescent="0.25">
      <c r="A160" s="408">
        <v>70404</v>
      </c>
      <c r="B160" s="149" t="s">
        <v>155</v>
      </c>
      <c r="C160" s="124" t="s">
        <v>156</v>
      </c>
      <c r="D160" s="368">
        <v>1.47</v>
      </c>
      <c r="E160" s="368">
        <f t="shared" si="83"/>
        <v>1.47</v>
      </c>
      <c r="F160" s="369">
        <f>'Master - Rack'!A191</f>
        <v>0</v>
      </c>
      <c r="G160" s="2">
        <f t="shared" si="88"/>
        <v>0</v>
      </c>
      <c r="H160" s="368">
        <f t="shared" si="89"/>
        <v>0</v>
      </c>
      <c r="I160" s="368">
        <f t="shared" si="90"/>
        <v>0</v>
      </c>
      <c r="J160" s="368">
        <f t="shared" si="91"/>
        <v>0</v>
      </c>
    </row>
    <row r="161" spans="1:10" ht="15.75" hidden="1" x14ac:dyDescent="0.25">
      <c r="A161" s="367">
        <v>70421</v>
      </c>
      <c r="B161" s="149" t="s">
        <v>152</v>
      </c>
      <c r="C161" s="124" t="s">
        <v>153</v>
      </c>
      <c r="D161" s="368">
        <v>1.47</v>
      </c>
      <c r="E161" s="368">
        <f t="shared" si="83"/>
        <v>1.47</v>
      </c>
      <c r="F161" s="369">
        <f>'Master - Rack'!A192</f>
        <v>0</v>
      </c>
      <c r="G161" s="2">
        <f t="shared" si="88"/>
        <v>0</v>
      </c>
      <c r="H161" s="368">
        <f t="shared" si="89"/>
        <v>0</v>
      </c>
      <c r="I161" s="368">
        <f t="shared" si="90"/>
        <v>0</v>
      </c>
      <c r="J161" s="368">
        <f t="shared" si="91"/>
        <v>0</v>
      </c>
    </row>
    <row r="162" spans="1:10" ht="15.75" hidden="1" x14ac:dyDescent="0.25">
      <c r="A162" s="408">
        <v>70423</v>
      </c>
      <c r="B162" s="150" t="s">
        <v>147</v>
      </c>
      <c r="C162" s="124" t="s">
        <v>148</v>
      </c>
      <c r="D162" s="368">
        <v>1.47</v>
      </c>
      <c r="E162" s="368">
        <f t="shared" si="83"/>
        <v>1.47</v>
      </c>
      <c r="F162" s="369">
        <f>'Master - Rack'!A193</f>
        <v>0</v>
      </c>
      <c r="G162" s="2">
        <f t="shared" si="88"/>
        <v>0</v>
      </c>
      <c r="H162" s="368">
        <f t="shared" si="89"/>
        <v>0</v>
      </c>
      <c r="I162" s="368">
        <f t="shared" si="90"/>
        <v>0</v>
      </c>
      <c r="J162" s="368">
        <f t="shared" si="91"/>
        <v>0</v>
      </c>
    </row>
    <row r="163" spans="1:10" ht="15.75" hidden="1" x14ac:dyDescent="0.25">
      <c r="A163" s="408">
        <v>70425</v>
      </c>
      <c r="B163" s="149" t="s">
        <v>149</v>
      </c>
      <c r="C163" s="124" t="s">
        <v>457</v>
      </c>
      <c r="D163" s="368">
        <v>1.47</v>
      </c>
      <c r="E163" s="368">
        <f t="shared" si="83"/>
        <v>1.47</v>
      </c>
      <c r="F163" s="369">
        <f>'Master - Rack'!A194</f>
        <v>0</v>
      </c>
      <c r="G163" s="2">
        <f t="shared" si="88"/>
        <v>0</v>
      </c>
      <c r="H163" s="368">
        <f t="shared" si="89"/>
        <v>0</v>
      </c>
      <c r="I163" s="368">
        <f t="shared" si="90"/>
        <v>0</v>
      </c>
      <c r="J163" s="368">
        <f t="shared" si="91"/>
        <v>0</v>
      </c>
    </row>
    <row r="164" spans="1:10" ht="15.75" hidden="1" x14ac:dyDescent="0.25">
      <c r="A164" s="408">
        <v>73868</v>
      </c>
      <c r="B164" s="149" t="s">
        <v>759</v>
      </c>
      <c r="C164" s="124" t="s">
        <v>133</v>
      </c>
      <c r="D164" s="368">
        <v>1.47</v>
      </c>
      <c r="E164" s="368">
        <f t="shared" si="83"/>
        <v>1.47</v>
      </c>
      <c r="F164" s="369">
        <f>'Master - Rack'!A195</f>
        <v>0</v>
      </c>
      <c r="G164" s="2">
        <f t="shared" si="88"/>
        <v>0</v>
      </c>
      <c r="H164" s="368">
        <f t="shared" si="89"/>
        <v>0</v>
      </c>
      <c r="I164" s="368">
        <f t="shared" si="90"/>
        <v>0</v>
      </c>
      <c r="J164" s="368">
        <f t="shared" si="91"/>
        <v>0</v>
      </c>
    </row>
    <row r="165" spans="1:10" ht="15.75" hidden="1" x14ac:dyDescent="0.25">
      <c r="A165" s="408">
        <v>70407</v>
      </c>
      <c r="B165" s="149" t="s">
        <v>761</v>
      </c>
      <c r="C165" s="124" t="s">
        <v>762</v>
      </c>
      <c r="D165" s="368">
        <v>1.47</v>
      </c>
      <c r="E165" s="368">
        <f t="shared" si="83"/>
        <v>1.47</v>
      </c>
      <c r="F165" s="369">
        <f>'Master - Rack'!A196</f>
        <v>0</v>
      </c>
      <c r="G165" s="2">
        <f t="shared" si="88"/>
        <v>0</v>
      </c>
      <c r="H165" s="368">
        <f t="shared" si="89"/>
        <v>0</v>
      </c>
      <c r="I165" s="368">
        <f t="shared" si="90"/>
        <v>0</v>
      </c>
      <c r="J165" s="368">
        <f t="shared" si="91"/>
        <v>0</v>
      </c>
    </row>
    <row r="166" spans="1:10" ht="15.75" hidden="1" x14ac:dyDescent="0.25">
      <c r="A166" s="405">
        <v>70903</v>
      </c>
      <c r="B166" s="407" t="s">
        <v>369</v>
      </c>
      <c r="C166" s="401" t="s">
        <v>595</v>
      </c>
      <c r="D166" s="368">
        <v>1.47</v>
      </c>
      <c r="E166" s="368">
        <f t="shared" si="83"/>
        <v>1.47</v>
      </c>
      <c r="F166" s="369">
        <f>'Master - Rack'!A197</f>
        <v>0</v>
      </c>
      <c r="G166" s="2">
        <f t="shared" si="88"/>
        <v>0</v>
      </c>
      <c r="H166" s="368">
        <f t="shared" si="89"/>
        <v>0</v>
      </c>
      <c r="I166" s="368">
        <f t="shared" si="90"/>
        <v>0</v>
      </c>
      <c r="J166" s="368">
        <f t="shared" si="91"/>
        <v>0</v>
      </c>
    </row>
    <row r="167" spans="1:10" ht="15.75" hidden="1" x14ac:dyDescent="0.25">
      <c r="A167" s="405">
        <v>70905</v>
      </c>
      <c r="B167" s="407" t="s">
        <v>371</v>
      </c>
      <c r="C167" s="401" t="s">
        <v>596</v>
      </c>
      <c r="D167" s="368">
        <v>1.47</v>
      </c>
      <c r="E167" s="368">
        <f t="shared" si="83"/>
        <v>1.47</v>
      </c>
      <c r="F167" s="369">
        <f>'Master - Rack'!A198</f>
        <v>0</v>
      </c>
      <c r="G167" s="2">
        <f t="shared" si="88"/>
        <v>0</v>
      </c>
      <c r="H167" s="368">
        <f t="shared" si="89"/>
        <v>0</v>
      </c>
      <c r="I167" s="368">
        <f t="shared" si="90"/>
        <v>0</v>
      </c>
      <c r="J167" s="368">
        <f t="shared" si="91"/>
        <v>0</v>
      </c>
    </row>
    <row r="168" spans="1:10" ht="15.75" hidden="1" x14ac:dyDescent="0.25">
      <c r="A168" s="405">
        <v>70563</v>
      </c>
      <c r="B168" s="407" t="s">
        <v>728</v>
      </c>
      <c r="C168" s="406" t="s">
        <v>729</v>
      </c>
      <c r="D168" s="368">
        <v>1.47</v>
      </c>
      <c r="E168" s="368">
        <f t="shared" si="83"/>
        <v>1.47</v>
      </c>
      <c r="F168" s="369">
        <f>'Master - Rack'!A199</f>
        <v>0</v>
      </c>
      <c r="G168" s="2">
        <f t="shared" si="88"/>
        <v>0</v>
      </c>
      <c r="H168" s="368">
        <f t="shared" si="89"/>
        <v>0</v>
      </c>
      <c r="I168" s="368">
        <f t="shared" si="90"/>
        <v>0</v>
      </c>
      <c r="J168" s="368">
        <f t="shared" si="91"/>
        <v>0</v>
      </c>
    </row>
    <row r="169" spans="1:10" ht="15.75" hidden="1" x14ac:dyDescent="0.25">
      <c r="A169" s="405">
        <v>89612</v>
      </c>
      <c r="B169" s="407" t="s">
        <v>269</v>
      </c>
      <c r="C169" s="401" t="s">
        <v>283</v>
      </c>
      <c r="D169" s="368">
        <v>1.47</v>
      </c>
      <c r="E169" s="368">
        <f t="shared" si="83"/>
        <v>1.47</v>
      </c>
      <c r="F169" s="369">
        <f>'Master - Rack'!A200</f>
        <v>0</v>
      </c>
      <c r="G169" s="2">
        <f t="shared" si="88"/>
        <v>0</v>
      </c>
      <c r="H169" s="368">
        <f t="shared" si="89"/>
        <v>0</v>
      </c>
      <c r="I169" s="368">
        <f t="shared" si="90"/>
        <v>0</v>
      </c>
      <c r="J169" s="368">
        <f t="shared" si="91"/>
        <v>0</v>
      </c>
    </row>
    <row r="170" spans="1:10" ht="15.75" hidden="1" x14ac:dyDescent="0.25">
      <c r="A170" s="405">
        <v>63027</v>
      </c>
      <c r="B170" s="407" t="s">
        <v>270</v>
      </c>
      <c r="C170" s="401" t="s">
        <v>282</v>
      </c>
      <c r="D170" s="368">
        <v>1.47</v>
      </c>
      <c r="E170" s="368">
        <f t="shared" si="83"/>
        <v>1.47</v>
      </c>
      <c r="F170" s="369">
        <f>'Master - Rack'!A201</f>
        <v>0</v>
      </c>
      <c r="G170" s="2">
        <f t="shared" si="88"/>
        <v>0</v>
      </c>
      <c r="H170" s="368">
        <f t="shared" si="89"/>
        <v>0</v>
      </c>
      <c r="I170" s="368">
        <f t="shared" si="90"/>
        <v>0</v>
      </c>
      <c r="J170" s="368">
        <f t="shared" si="91"/>
        <v>0</v>
      </c>
    </row>
    <row r="171" spans="1:10" ht="15.75" hidden="1" x14ac:dyDescent="0.25">
      <c r="A171" s="405">
        <v>70438</v>
      </c>
      <c r="B171" s="407" t="s">
        <v>763</v>
      </c>
      <c r="C171" s="406" t="s">
        <v>788</v>
      </c>
      <c r="D171" s="368">
        <v>1.47</v>
      </c>
      <c r="E171" s="368">
        <f t="shared" si="83"/>
        <v>1.47</v>
      </c>
      <c r="F171" s="369">
        <f>'Master - Rack'!A202</f>
        <v>0</v>
      </c>
      <c r="G171" s="2">
        <f t="shared" si="88"/>
        <v>0</v>
      </c>
      <c r="H171" s="368">
        <f t="shared" si="89"/>
        <v>0</v>
      </c>
      <c r="I171" s="368">
        <f t="shared" si="90"/>
        <v>0</v>
      </c>
      <c r="J171" s="368">
        <f t="shared" si="91"/>
        <v>0</v>
      </c>
    </row>
    <row r="172" spans="1:10" ht="15.75" hidden="1" x14ac:dyDescent="0.25">
      <c r="A172" s="380">
        <v>75009</v>
      </c>
      <c r="B172" s="149" t="s">
        <v>157</v>
      </c>
      <c r="C172" s="124" t="s">
        <v>158</v>
      </c>
      <c r="D172" s="368">
        <v>1.47</v>
      </c>
      <c r="E172" s="368">
        <f t="shared" si="83"/>
        <v>1.47</v>
      </c>
      <c r="F172" s="369">
        <f>'Master - Rack'!A203</f>
        <v>0</v>
      </c>
      <c r="G172" s="2">
        <f t="shared" si="88"/>
        <v>0</v>
      </c>
      <c r="H172" s="368">
        <f t="shared" si="89"/>
        <v>0</v>
      </c>
      <c r="I172" s="368">
        <f t="shared" si="90"/>
        <v>0</v>
      </c>
      <c r="J172" s="368">
        <f t="shared" si="91"/>
        <v>0</v>
      </c>
    </row>
    <row r="173" spans="1:10" ht="15.75" hidden="1" x14ac:dyDescent="0.25">
      <c r="A173" s="380">
        <v>70619</v>
      </c>
      <c r="B173" s="149" t="s">
        <v>469</v>
      </c>
      <c r="C173" s="124" t="s">
        <v>470</v>
      </c>
      <c r="D173" s="368">
        <v>1.47</v>
      </c>
      <c r="E173" s="368">
        <f t="shared" si="83"/>
        <v>1.47</v>
      </c>
      <c r="F173" s="369">
        <f>'Master - Rack'!A204</f>
        <v>0</v>
      </c>
      <c r="G173" s="2">
        <f t="shared" si="88"/>
        <v>0</v>
      </c>
      <c r="H173" s="368">
        <f t="shared" si="89"/>
        <v>0</v>
      </c>
      <c r="I173" s="368">
        <f t="shared" si="90"/>
        <v>0</v>
      </c>
      <c r="J173" s="368">
        <f t="shared" si="91"/>
        <v>0</v>
      </c>
    </row>
    <row r="174" spans="1:10" ht="15.75" hidden="1" x14ac:dyDescent="0.25">
      <c r="A174" s="380">
        <v>89594</v>
      </c>
      <c r="B174" s="149" t="s">
        <v>460</v>
      </c>
      <c r="C174" s="401" t="s">
        <v>286</v>
      </c>
      <c r="D174" s="368">
        <v>1.47</v>
      </c>
      <c r="E174" s="368">
        <f t="shared" si="83"/>
        <v>1.47</v>
      </c>
      <c r="F174" s="369">
        <f>'Master - Rack'!A205</f>
        <v>0</v>
      </c>
      <c r="G174" s="2">
        <f t="shared" si="88"/>
        <v>0</v>
      </c>
      <c r="H174" s="368">
        <f t="shared" si="89"/>
        <v>0</v>
      </c>
      <c r="I174" s="368">
        <f t="shared" si="90"/>
        <v>0</v>
      </c>
      <c r="J174" s="368">
        <f t="shared" si="91"/>
        <v>0</v>
      </c>
    </row>
    <row r="175" spans="1:10" ht="15.75" hidden="1" x14ac:dyDescent="0.25">
      <c r="A175" s="380">
        <v>89595</v>
      </c>
      <c r="B175" s="149" t="s">
        <v>461</v>
      </c>
      <c r="C175" s="401" t="s">
        <v>434</v>
      </c>
      <c r="D175" s="368">
        <v>1.47</v>
      </c>
      <c r="E175" s="368">
        <f t="shared" si="83"/>
        <v>1.47</v>
      </c>
      <c r="F175" s="369">
        <f>'Master - Rack'!A206</f>
        <v>0</v>
      </c>
      <c r="G175" s="2">
        <f t="shared" si="88"/>
        <v>0</v>
      </c>
      <c r="H175" s="368">
        <f t="shared" si="89"/>
        <v>0</v>
      </c>
      <c r="I175" s="368">
        <f t="shared" si="90"/>
        <v>0</v>
      </c>
      <c r="J175" s="368">
        <f t="shared" si="91"/>
        <v>0</v>
      </c>
    </row>
    <row r="176" spans="1:10" ht="15.75" hidden="1" x14ac:dyDescent="0.25">
      <c r="A176" s="380">
        <v>89596</v>
      </c>
      <c r="B176" s="149" t="s">
        <v>459</v>
      </c>
      <c r="C176" s="401" t="s">
        <v>463</v>
      </c>
      <c r="D176" s="368">
        <v>1.47</v>
      </c>
      <c r="E176" s="368">
        <f t="shared" si="83"/>
        <v>1.47</v>
      </c>
      <c r="F176" s="369">
        <f>'Master - Rack'!A207</f>
        <v>0</v>
      </c>
      <c r="G176" s="2">
        <f t="shared" si="88"/>
        <v>0</v>
      </c>
      <c r="H176" s="368">
        <f t="shared" si="89"/>
        <v>0</v>
      </c>
      <c r="I176" s="368">
        <f t="shared" si="90"/>
        <v>0</v>
      </c>
      <c r="J176" s="368">
        <f t="shared" si="91"/>
        <v>0</v>
      </c>
    </row>
    <row r="177" spans="1:10" ht="15.75" hidden="1" x14ac:dyDescent="0.25">
      <c r="A177" s="380">
        <v>89597</v>
      </c>
      <c r="B177" s="149" t="s">
        <v>462</v>
      </c>
      <c r="C177" s="401" t="s">
        <v>439</v>
      </c>
      <c r="D177" s="368">
        <v>1.47</v>
      </c>
      <c r="E177" s="368">
        <f t="shared" si="83"/>
        <v>1.47</v>
      </c>
      <c r="F177" s="369">
        <f>'Master - Rack'!A208</f>
        <v>0</v>
      </c>
      <c r="G177" s="2">
        <f t="shared" si="88"/>
        <v>0</v>
      </c>
      <c r="H177" s="368">
        <f t="shared" si="89"/>
        <v>0</v>
      </c>
      <c r="I177" s="368">
        <f t="shared" si="90"/>
        <v>0</v>
      </c>
      <c r="J177" s="368">
        <f t="shared" si="91"/>
        <v>0</v>
      </c>
    </row>
    <row r="178" spans="1:10" ht="15.75" hidden="1" x14ac:dyDescent="0.25">
      <c r="A178" s="380">
        <v>89601</v>
      </c>
      <c r="B178" s="149" t="s">
        <v>458</v>
      </c>
      <c r="C178" s="401" t="s">
        <v>284</v>
      </c>
      <c r="D178" s="368">
        <v>1.47</v>
      </c>
      <c r="E178" s="368">
        <f t="shared" si="83"/>
        <v>1.47</v>
      </c>
      <c r="F178" s="369">
        <f>'Master - Rack'!A209</f>
        <v>0</v>
      </c>
      <c r="G178" s="2">
        <f t="shared" si="88"/>
        <v>0</v>
      </c>
      <c r="H178" s="368">
        <f t="shared" si="89"/>
        <v>0</v>
      </c>
      <c r="I178" s="368">
        <f t="shared" si="90"/>
        <v>0</v>
      </c>
      <c r="J178" s="368">
        <f t="shared" si="91"/>
        <v>0</v>
      </c>
    </row>
    <row r="179" spans="1:10" ht="15.75" hidden="1" x14ac:dyDescent="0.25">
      <c r="A179" s="380">
        <v>89603</v>
      </c>
      <c r="B179" s="149" t="s">
        <v>472</v>
      </c>
      <c r="C179" s="406" t="s">
        <v>285</v>
      </c>
      <c r="D179" s="368">
        <v>1.47</v>
      </c>
      <c r="E179" s="368">
        <f t="shared" si="83"/>
        <v>1.47</v>
      </c>
      <c r="F179" s="369">
        <f>'Master - Rack'!A210</f>
        <v>0</v>
      </c>
      <c r="G179" s="2">
        <f t="shared" si="88"/>
        <v>0</v>
      </c>
      <c r="H179" s="368">
        <f t="shared" si="89"/>
        <v>0</v>
      </c>
      <c r="I179" s="368">
        <f t="shared" si="90"/>
        <v>0</v>
      </c>
      <c r="J179" s="368">
        <f t="shared" si="91"/>
        <v>0</v>
      </c>
    </row>
    <row r="180" spans="1:10" ht="15.75" hidden="1" x14ac:dyDescent="0.25">
      <c r="A180" s="398">
        <v>77656</v>
      </c>
      <c r="B180" s="149" t="s">
        <v>707</v>
      </c>
      <c r="C180" s="124" t="s">
        <v>674</v>
      </c>
      <c r="D180" s="368">
        <v>1.47</v>
      </c>
      <c r="E180" s="368">
        <f t="shared" si="83"/>
        <v>1.47</v>
      </c>
      <c r="F180" s="369">
        <f>'Master - Rack'!A211</f>
        <v>0</v>
      </c>
      <c r="G180" s="2">
        <f t="shared" si="88"/>
        <v>0</v>
      </c>
      <c r="H180" s="368">
        <f t="shared" si="89"/>
        <v>0</v>
      </c>
      <c r="I180" s="368">
        <f t="shared" si="90"/>
        <v>0</v>
      </c>
      <c r="J180" s="368">
        <f t="shared" si="91"/>
        <v>0</v>
      </c>
    </row>
    <row r="181" spans="1:10" ht="15.75" hidden="1" x14ac:dyDescent="0.25">
      <c r="A181" s="398">
        <v>77657</v>
      </c>
      <c r="B181" s="149" t="s">
        <v>708</v>
      </c>
      <c r="C181" s="124" t="s">
        <v>676</v>
      </c>
      <c r="D181" s="368">
        <v>1.47</v>
      </c>
      <c r="E181" s="368">
        <f t="shared" si="83"/>
        <v>1.47</v>
      </c>
      <c r="F181" s="369">
        <f>'Master - Rack'!A212</f>
        <v>0</v>
      </c>
      <c r="G181" s="2">
        <f t="shared" si="88"/>
        <v>0</v>
      </c>
      <c r="H181" s="368">
        <f t="shared" si="89"/>
        <v>0</v>
      </c>
      <c r="I181" s="368">
        <f t="shared" si="90"/>
        <v>0</v>
      </c>
      <c r="J181" s="368">
        <f t="shared" si="91"/>
        <v>0</v>
      </c>
    </row>
    <row r="182" spans="1:10" ht="15.75" hidden="1" x14ac:dyDescent="0.25">
      <c r="A182" s="380">
        <v>89630</v>
      </c>
      <c r="B182" s="149" t="s">
        <v>764</v>
      </c>
      <c r="C182" s="124" t="s">
        <v>290</v>
      </c>
      <c r="D182" s="368">
        <v>1.47</v>
      </c>
      <c r="E182" s="368">
        <f t="shared" si="83"/>
        <v>1.47</v>
      </c>
      <c r="F182" s="369">
        <f>'Master - Rack'!A213</f>
        <v>0</v>
      </c>
      <c r="G182" s="2">
        <f t="shared" si="88"/>
        <v>0</v>
      </c>
      <c r="H182" s="368">
        <f t="shared" si="89"/>
        <v>0</v>
      </c>
      <c r="I182" s="368">
        <f t="shared" si="90"/>
        <v>0</v>
      </c>
      <c r="J182" s="368">
        <f t="shared" si="91"/>
        <v>0</v>
      </c>
    </row>
    <row r="183" spans="1:10" ht="15.75" hidden="1" x14ac:dyDescent="0.25">
      <c r="A183" s="542">
        <v>89631</v>
      </c>
      <c r="B183" s="149" t="s">
        <v>765</v>
      </c>
      <c r="C183" s="124" t="s">
        <v>291</v>
      </c>
      <c r="D183" s="368">
        <v>1.47</v>
      </c>
      <c r="E183" s="368">
        <f t="shared" si="83"/>
        <v>1.47</v>
      </c>
      <c r="F183" s="369">
        <f>'Master - Rack'!A214</f>
        <v>0</v>
      </c>
      <c r="G183" s="2">
        <f t="shared" si="88"/>
        <v>0</v>
      </c>
      <c r="H183" s="368">
        <f t="shared" si="89"/>
        <v>0</v>
      </c>
      <c r="I183" s="368">
        <f t="shared" si="90"/>
        <v>0</v>
      </c>
      <c r="J183" s="368">
        <f t="shared" si="91"/>
        <v>0</v>
      </c>
    </row>
    <row r="184" spans="1:10" ht="15.75" x14ac:dyDescent="0.25">
      <c r="A184" s="542"/>
      <c r="B184" s="154"/>
      <c r="C184" s="124"/>
      <c r="D184" s="837"/>
      <c r="E184" s="837"/>
      <c r="F184" s="838"/>
      <c r="G184" s="2"/>
      <c r="H184" s="837"/>
      <c r="I184" s="837"/>
      <c r="J184" s="837"/>
    </row>
    <row r="185" spans="1:10" ht="15.75" x14ac:dyDescent="0.25">
      <c r="A185" s="810"/>
      <c r="B185" s="149"/>
      <c r="C185" s="124"/>
      <c r="D185" s="381"/>
      <c r="E185" s="381"/>
      <c r="F185" s="382"/>
      <c r="G185" s="802"/>
      <c r="H185" s="381"/>
      <c r="I185" s="381"/>
      <c r="J185" s="381"/>
    </row>
    <row r="186" spans="1:10" ht="15.75" x14ac:dyDescent="0.25">
      <c r="A186" s="408"/>
      <c r="B186" s="149"/>
      <c r="C186" s="124"/>
      <c r="D186" s="381"/>
      <c r="E186" s="381"/>
      <c r="F186" s="382"/>
      <c r="G186" s="109"/>
      <c r="H186" s="381"/>
      <c r="I186" s="381"/>
      <c r="J186" s="381"/>
    </row>
    <row r="187" spans="1:10" ht="15.75" x14ac:dyDescent="0.25">
      <c r="A187" s="408"/>
      <c r="B187" s="149"/>
      <c r="C187" s="124"/>
      <c r="D187" s="381"/>
      <c r="E187" s="381"/>
      <c r="F187" s="382"/>
      <c r="G187" s="109"/>
      <c r="H187" s="381"/>
      <c r="I187" s="381"/>
      <c r="J187" s="381"/>
    </row>
    <row r="188" spans="1:10" ht="15.75" x14ac:dyDescent="0.25">
      <c r="A188" s="408"/>
      <c r="B188" s="149"/>
      <c r="C188" s="124"/>
      <c r="D188" s="381"/>
      <c r="E188" s="381"/>
      <c r="F188" s="382"/>
      <c r="G188" s="109"/>
      <c r="H188" s="381"/>
      <c r="I188" s="381"/>
      <c r="J188" s="381"/>
    </row>
    <row r="189" spans="1:10" ht="15.75" thickBot="1" x14ac:dyDescent="0.3">
      <c r="A189" s="203"/>
    </row>
    <row r="190" spans="1:10" ht="19.5" thickBot="1" x14ac:dyDescent="0.35">
      <c r="B190" s="392" t="s">
        <v>567</v>
      </c>
      <c r="C190" s="393"/>
      <c r="D190" s="393"/>
      <c r="E190" s="393"/>
      <c r="F190" s="397"/>
      <c r="G190" s="393"/>
      <c r="H190" s="394">
        <f>SUM(H3:H189)</f>
        <v>0</v>
      </c>
      <c r="I190" s="394">
        <f>SUM(I3:I189)</f>
        <v>0</v>
      </c>
      <c r="J190" s="394">
        <f>H190-I190</f>
        <v>0</v>
      </c>
    </row>
  </sheetData>
  <pageMargins left="0.1" right="0.1" top="0.35" bottom="0.25" header="0.05" footer="0.05"/>
  <pageSetup scale="79" fitToHeight="5" orientation="landscape" r:id="rId1"/>
  <headerFooter>
    <oddHeader>&amp;F</oddHeader>
    <oddFooter>&amp;C&amp;P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>
    <tabColor rgb="FF00B0F0"/>
  </sheetPr>
  <dimension ref="A1:E13"/>
  <sheetViews>
    <sheetView view="pageLayout" zoomScaleNormal="100" workbookViewId="0">
      <selection activeCell="A9" sqref="A9"/>
    </sheetView>
  </sheetViews>
  <sheetFormatPr defaultRowHeight="12.75" x14ac:dyDescent="0.2"/>
  <cols>
    <col min="1" max="1" width="9.140625" style="229"/>
    <col min="2" max="2" width="38.85546875" style="229" customWidth="1"/>
    <col min="3" max="3" width="20.140625" style="229" customWidth="1"/>
    <col min="4" max="4" width="10.140625" style="229" customWidth="1"/>
    <col min="5" max="5" width="17.5703125" style="229" customWidth="1"/>
    <col min="6" max="257" width="9.140625" style="229"/>
    <col min="258" max="258" width="36.7109375" style="229" customWidth="1"/>
    <col min="259" max="259" width="20.140625" style="229" customWidth="1"/>
    <col min="260" max="260" width="10" style="229" customWidth="1"/>
    <col min="261" max="261" width="17.5703125" style="229" customWidth="1"/>
    <col min="262" max="513" width="9.140625" style="229"/>
    <col min="514" max="514" width="36.7109375" style="229" customWidth="1"/>
    <col min="515" max="515" width="20.140625" style="229" customWidth="1"/>
    <col min="516" max="516" width="10" style="229" customWidth="1"/>
    <col min="517" max="517" width="17.5703125" style="229" customWidth="1"/>
    <col min="518" max="769" width="9.140625" style="229"/>
    <col min="770" max="770" width="36.7109375" style="229" customWidth="1"/>
    <col min="771" max="771" width="20.140625" style="229" customWidth="1"/>
    <col min="772" max="772" width="10" style="229" customWidth="1"/>
    <col min="773" max="773" width="17.5703125" style="229" customWidth="1"/>
    <col min="774" max="1025" width="9.140625" style="229"/>
    <col min="1026" max="1026" width="36.7109375" style="229" customWidth="1"/>
    <col min="1027" max="1027" width="20.140625" style="229" customWidth="1"/>
    <col min="1028" max="1028" width="10" style="229" customWidth="1"/>
    <col min="1029" max="1029" width="17.5703125" style="229" customWidth="1"/>
    <col min="1030" max="1281" width="9.140625" style="229"/>
    <col min="1282" max="1282" width="36.7109375" style="229" customWidth="1"/>
    <col min="1283" max="1283" width="20.140625" style="229" customWidth="1"/>
    <col min="1284" max="1284" width="10" style="229" customWidth="1"/>
    <col min="1285" max="1285" width="17.5703125" style="229" customWidth="1"/>
    <col min="1286" max="1537" width="9.140625" style="229"/>
    <col min="1538" max="1538" width="36.7109375" style="229" customWidth="1"/>
    <col min="1539" max="1539" width="20.140625" style="229" customWidth="1"/>
    <col min="1540" max="1540" width="10" style="229" customWidth="1"/>
    <col min="1541" max="1541" width="17.5703125" style="229" customWidth="1"/>
    <col min="1542" max="1793" width="9.140625" style="229"/>
    <col min="1794" max="1794" width="36.7109375" style="229" customWidth="1"/>
    <col min="1795" max="1795" width="20.140625" style="229" customWidth="1"/>
    <col min="1796" max="1796" width="10" style="229" customWidth="1"/>
    <col min="1797" max="1797" width="17.5703125" style="229" customWidth="1"/>
    <col min="1798" max="2049" width="9.140625" style="229"/>
    <col min="2050" max="2050" width="36.7109375" style="229" customWidth="1"/>
    <col min="2051" max="2051" width="20.140625" style="229" customWidth="1"/>
    <col min="2052" max="2052" width="10" style="229" customWidth="1"/>
    <col min="2053" max="2053" width="17.5703125" style="229" customWidth="1"/>
    <col min="2054" max="2305" width="9.140625" style="229"/>
    <col min="2306" max="2306" width="36.7109375" style="229" customWidth="1"/>
    <col min="2307" max="2307" width="20.140625" style="229" customWidth="1"/>
    <col min="2308" max="2308" width="10" style="229" customWidth="1"/>
    <col min="2309" max="2309" width="17.5703125" style="229" customWidth="1"/>
    <col min="2310" max="2561" width="9.140625" style="229"/>
    <col min="2562" max="2562" width="36.7109375" style="229" customWidth="1"/>
    <col min="2563" max="2563" width="20.140625" style="229" customWidth="1"/>
    <col min="2564" max="2564" width="10" style="229" customWidth="1"/>
    <col min="2565" max="2565" width="17.5703125" style="229" customWidth="1"/>
    <col min="2566" max="2817" width="9.140625" style="229"/>
    <col min="2818" max="2818" width="36.7109375" style="229" customWidth="1"/>
    <col min="2819" max="2819" width="20.140625" style="229" customWidth="1"/>
    <col min="2820" max="2820" width="10" style="229" customWidth="1"/>
    <col min="2821" max="2821" width="17.5703125" style="229" customWidth="1"/>
    <col min="2822" max="3073" width="9.140625" style="229"/>
    <col min="3074" max="3074" width="36.7109375" style="229" customWidth="1"/>
    <col min="3075" max="3075" width="20.140625" style="229" customWidth="1"/>
    <col min="3076" max="3076" width="10" style="229" customWidth="1"/>
    <col min="3077" max="3077" width="17.5703125" style="229" customWidth="1"/>
    <col min="3078" max="3329" width="9.140625" style="229"/>
    <col min="3330" max="3330" width="36.7109375" style="229" customWidth="1"/>
    <col min="3331" max="3331" width="20.140625" style="229" customWidth="1"/>
    <col min="3332" max="3332" width="10" style="229" customWidth="1"/>
    <col min="3333" max="3333" width="17.5703125" style="229" customWidth="1"/>
    <col min="3334" max="3585" width="9.140625" style="229"/>
    <col min="3586" max="3586" width="36.7109375" style="229" customWidth="1"/>
    <col min="3587" max="3587" width="20.140625" style="229" customWidth="1"/>
    <col min="3588" max="3588" width="10" style="229" customWidth="1"/>
    <col min="3589" max="3589" width="17.5703125" style="229" customWidth="1"/>
    <col min="3590" max="3841" width="9.140625" style="229"/>
    <col min="3842" max="3842" width="36.7109375" style="229" customWidth="1"/>
    <col min="3843" max="3843" width="20.140625" style="229" customWidth="1"/>
    <col min="3844" max="3844" width="10" style="229" customWidth="1"/>
    <col min="3845" max="3845" width="17.5703125" style="229" customWidth="1"/>
    <col min="3846" max="4097" width="9.140625" style="229"/>
    <col min="4098" max="4098" width="36.7109375" style="229" customWidth="1"/>
    <col min="4099" max="4099" width="20.140625" style="229" customWidth="1"/>
    <col min="4100" max="4100" width="10" style="229" customWidth="1"/>
    <col min="4101" max="4101" width="17.5703125" style="229" customWidth="1"/>
    <col min="4102" max="4353" width="9.140625" style="229"/>
    <col min="4354" max="4354" width="36.7109375" style="229" customWidth="1"/>
    <col min="4355" max="4355" width="20.140625" style="229" customWidth="1"/>
    <col min="4356" max="4356" width="10" style="229" customWidth="1"/>
    <col min="4357" max="4357" width="17.5703125" style="229" customWidth="1"/>
    <col min="4358" max="4609" width="9.140625" style="229"/>
    <col min="4610" max="4610" width="36.7109375" style="229" customWidth="1"/>
    <col min="4611" max="4611" width="20.140625" style="229" customWidth="1"/>
    <col min="4612" max="4612" width="10" style="229" customWidth="1"/>
    <col min="4613" max="4613" width="17.5703125" style="229" customWidth="1"/>
    <col min="4614" max="4865" width="9.140625" style="229"/>
    <col min="4866" max="4866" width="36.7109375" style="229" customWidth="1"/>
    <col min="4867" max="4867" width="20.140625" style="229" customWidth="1"/>
    <col min="4868" max="4868" width="10" style="229" customWidth="1"/>
    <col min="4869" max="4869" width="17.5703125" style="229" customWidth="1"/>
    <col min="4870" max="5121" width="9.140625" style="229"/>
    <col min="5122" max="5122" width="36.7109375" style="229" customWidth="1"/>
    <col min="5123" max="5123" width="20.140625" style="229" customWidth="1"/>
    <col min="5124" max="5124" width="10" style="229" customWidth="1"/>
    <col min="5125" max="5125" width="17.5703125" style="229" customWidth="1"/>
    <col min="5126" max="5377" width="9.140625" style="229"/>
    <col min="5378" max="5378" width="36.7109375" style="229" customWidth="1"/>
    <col min="5379" max="5379" width="20.140625" style="229" customWidth="1"/>
    <col min="5380" max="5380" width="10" style="229" customWidth="1"/>
    <col min="5381" max="5381" width="17.5703125" style="229" customWidth="1"/>
    <col min="5382" max="5633" width="9.140625" style="229"/>
    <col min="5634" max="5634" width="36.7109375" style="229" customWidth="1"/>
    <col min="5635" max="5635" width="20.140625" style="229" customWidth="1"/>
    <col min="5636" max="5636" width="10" style="229" customWidth="1"/>
    <col min="5637" max="5637" width="17.5703125" style="229" customWidth="1"/>
    <col min="5638" max="5889" width="9.140625" style="229"/>
    <col min="5890" max="5890" width="36.7109375" style="229" customWidth="1"/>
    <col min="5891" max="5891" width="20.140625" style="229" customWidth="1"/>
    <col min="5892" max="5892" width="10" style="229" customWidth="1"/>
    <col min="5893" max="5893" width="17.5703125" style="229" customWidth="1"/>
    <col min="5894" max="6145" width="9.140625" style="229"/>
    <col min="6146" max="6146" width="36.7109375" style="229" customWidth="1"/>
    <col min="6147" max="6147" width="20.140625" style="229" customWidth="1"/>
    <col min="6148" max="6148" width="10" style="229" customWidth="1"/>
    <col min="6149" max="6149" width="17.5703125" style="229" customWidth="1"/>
    <col min="6150" max="6401" width="9.140625" style="229"/>
    <col min="6402" max="6402" width="36.7109375" style="229" customWidth="1"/>
    <col min="6403" max="6403" width="20.140625" style="229" customWidth="1"/>
    <col min="6404" max="6404" width="10" style="229" customWidth="1"/>
    <col min="6405" max="6405" width="17.5703125" style="229" customWidth="1"/>
    <col min="6406" max="6657" width="9.140625" style="229"/>
    <col min="6658" max="6658" width="36.7109375" style="229" customWidth="1"/>
    <col min="6659" max="6659" width="20.140625" style="229" customWidth="1"/>
    <col min="6660" max="6660" width="10" style="229" customWidth="1"/>
    <col min="6661" max="6661" width="17.5703125" style="229" customWidth="1"/>
    <col min="6662" max="6913" width="9.140625" style="229"/>
    <col min="6914" max="6914" width="36.7109375" style="229" customWidth="1"/>
    <col min="6915" max="6915" width="20.140625" style="229" customWidth="1"/>
    <col min="6916" max="6916" width="10" style="229" customWidth="1"/>
    <col min="6917" max="6917" width="17.5703125" style="229" customWidth="1"/>
    <col min="6918" max="7169" width="9.140625" style="229"/>
    <col min="7170" max="7170" width="36.7109375" style="229" customWidth="1"/>
    <col min="7171" max="7171" width="20.140625" style="229" customWidth="1"/>
    <col min="7172" max="7172" width="10" style="229" customWidth="1"/>
    <col min="7173" max="7173" width="17.5703125" style="229" customWidth="1"/>
    <col min="7174" max="7425" width="9.140625" style="229"/>
    <col min="7426" max="7426" width="36.7109375" style="229" customWidth="1"/>
    <col min="7427" max="7427" width="20.140625" style="229" customWidth="1"/>
    <col min="7428" max="7428" width="10" style="229" customWidth="1"/>
    <col min="7429" max="7429" width="17.5703125" style="229" customWidth="1"/>
    <col min="7430" max="7681" width="9.140625" style="229"/>
    <col min="7682" max="7682" width="36.7109375" style="229" customWidth="1"/>
    <col min="7683" max="7683" width="20.140625" style="229" customWidth="1"/>
    <col min="7684" max="7684" width="10" style="229" customWidth="1"/>
    <col min="7685" max="7685" width="17.5703125" style="229" customWidth="1"/>
    <col min="7686" max="7937" width="9.140625" style="229"/>
    <col min="7938" max="7938" width="36.7109375" style="229" customWidth="1"/>
    <col min="7939" max="7939" width="20.140625" style="229" customWidth="1"/>
    <col min="7940" max="7940" width="10" style="229" customWidth="1"/>
    <col min="7941" max="7941" width="17.5703125" style="229" customWidth="1"/>
    <col min="7942" max="8193" width="9.140625" style="229"/>
    <col min="8194" max="8194" width="36.7109375" style="229" customWidth="1"/>
    <col min="8195" max="8195" width="20.140625" style="229" customWidth="1"/>
    <col min="8196" max="8196" width="10" style="229" customWidth="1"/>
    <col min="8197" max="8197" width="17.5703125" style="229" customWidth="1"/>
    <col min="8198" max="8449" width="9.140625" style="229"/>
    <col min="8450" max="8450" width="36.7109375" style="229" customWidth="1"/>
    <col min="8451" max="8451" width="20.140625" style="229" customWidth="1"/>
    <col min="8452" max="8452" width="10" style="229" customWidth="1"/>
    <col min="8453" max="8453" width="17.5703125" style="229" customWidth="1"/>
    <col min="8454" max="8705" width="9.140625" style="229"/>
    <col min="8706" max="8706" width="36.7109375" style="229" customWidth="1"/>
    <col min="8707" max="8707" width="20.140625" style="229" customWidth="1"/>
    <col min="8708" max="8708" width="10" style="229" customWidth="1"/>
    <col min="8709" max="8709" width="17.5703125" style="229" customWidth="1"/>
    <col min="8710" max="8961" width="9.140625" style="229"/>
    <col min="8962" max="8962" width="36.7109375" style="229" customWidth="1"/>
    <col min="8963" max="8963" width="20.140625" style="229" customWidth="1"/>
    <col min="8964" max="8964" width="10" style="229" customWidth="1"/>
    <col min="8965" max="8965" width="17.5703125" style="229" customWidth="1"/>
    <col min="8966" max="9217" width="9.140625" style="229"/>
    <col min="9218" max="9218" width="36.7109375" style="229" customWidth="1"/>
    <col min="9219" max="9219" width="20.140625" style="229" customWidth="1"/>
    <col min="9220" max="9220" width="10" style="229" customWidth="1"/>
    <col min="9221" max="9221" width="17.5703125" style="229" customWidth="1"/>
    <col min="9222" max="9473" width="9.140625" style="229"/>
    <col min="9474" max="9474" width="36.7109375" style="229" customWidth="1"/>
    <col min="9475" max="9475" width="20.140625" style="229" customWidth="1"/>
    <col min="9476" max="9476" width="10" style="229" customWidth="1"/>
    <col min="9477" max="9477" width="17.5703125" style="229" customWidth="1"/>
    <col min="9478" max="9729" width="9.140625" style="229"/>
    <col min="9730" max="9730" width="36.7109375" style="229" customWidth="1"/>
    <col min="9731" max="9731" width="20.140625" style="229" customWidth="1"/>
    <col min="9732" max="9732" width="10" style="229" customWidth="1"/>
    <col min="9733" max="9733" width="17.5703125" style="229" customWidth="1"/>
    <col min="9734" max="9985" width="9.140625" style="229"/>
    <col min="9986" max="9986" width="36.7109375" style="229" customWidth="1"/>
    <col min="9987" max="9987" width="20.140625" style="229" customWidth="1"/>
    <col min="9988" max="9988" width="10" style="229" customWidth="1"/>
    <col min="9989" max="9989" width="17.5703125" style="229" customWidth="1"/>
    <col min="9990" max="10241" width="9.140625" style="229"/>
    <col min="10242" max="10242" width="36.7109375" style="229" customWidth="1"/>
    <col min="10243" max="10243" width="20.140625" style="229" customWidth="1"/>
    <col min="10244" max="10244" width="10" style="229" customWidth="1"/>
    <col min="10245" max="10245" width="17.5703125" style="229" customWidth="1"/>
    <col min="10246" max="10497" width="9.140625" style="229"/>
    <col min="10498" max="10498" width="36.7109375" style="229" customWidth="1"/>
    <col min="10499" max="10499" width="20.140625" style="229" customWidth="1"/>
    <col min="10500" max="10500" width="10" style="229" customWidth="1"/>
    <col min="10501" max="10501" width="17.5703125" style="229" customWidth="1"/>
    <col min="10502" max="10753" width="9.140625" style="229"/>
    <col min="10754" max="10754" width="36.7109375" style="229" customWidth="1"/>
    <col min="10755" max="10755" width="20.140625" style="229" customWidth="1"/>
    <col min="10756" max="10756" width="10" style="229" customWidth="1"/>
    <col min="10757" max="10757" width="17.5703125" style="229" customWidth="1"/>
    <col min="10758" max="11009" width="9.140625" style="229"/>
    <col min="11010" max="11010" width="36.7109375" style="229" customWidth="1"/>
    <col min="11011" max="11011" width="20.140625" style="229" customWidth="1"/>
    <col min="11012" max="11012" width="10" style="229" customWidth="1"/>
    <col min="11013" max="11013" width="17.5703125" style="229" customWidth="1"/>
    <col min="11014" max="11265" width="9.140625" style="229"/>
    <col min="11266" max="11266" width="36.7109375" style="229" customWidth="1"/>
    <col min="11267" max="11267" width="20.140625" style="229" customWidth="1"/>
    <col min="11268" max="11268" width="10" style="229" customWidth="1"/>
    <col min="11269" max="11269" width="17.5703125" style="229" customWidth="1"/>
    <col min="11270" max="11521" width="9.140625" style="229"/>
    <col min="11522" max="11522" width="36.7109375" style="229" customWidth="1"/>
    <col min="11523" max="11523" width="20.140625" style="229" customWidth="1"/>
    <col min="11524" max="11524" width="10" style="229" customWidth="1"/>
    <col min="11525" max="11525" width="17.5703125" style="229" customWidth="1"/>
    <col min="11526" max="11777" width="9.140625" style="229"/>
    <col min="11778" max="11778" width="36.7109375" style="229" customWidth="1"/>
    <col min="11779" max="11779" width="20.140625" style="229" customWidth="1"/>
    <col min="11780" max="11780" width="10" style="229" customWidth="1"/>
    <col min="11781" max="11781" width="17.5703125" style="229" customWidth="1"/>
    <col min="11782" max="12033" width="9.140625" style="229"/>
    <col min="12034" max="12034" width="36.7109375" style="229" customWidth="1"/>
    <col min="12035" max="12035" width="20.140625" style="229" customWidth="1"/>
    <col min="12036" max="12036" width="10" style="229" customWidth="1"/>
    <col min="12037" max="12037" width="17.5703125" style="229" customWidth="1"/>
    <col min="12038" max="12289" width="9.140625" style="229"/>
    <col min="12290" max="12290" width="36.7109375" style="229" customWidth="1"/>
    <col min="12291" max="12291" width="20.140625" style="229" customWidth="1"/>
    <col min="12292" max="12292" width="10" style="229" customWidth="1"/>
    <col min="12293" max="12293" width="17.5703125" style="229" customWidth="1"/>
    <col min="12294" max="12545" width="9.140625" style="229"/>
    <col min="12546" max="12546" width="36.7109375" style="229" customWidth="1"/>
    <col min="12547" max="12547" width="20.140625" style="229" customWidth="1"/>
    <col min="12548" max="12548" width="10" style="229" customWidth="1"/>
    <col min="12549" max="12549" width="17.5703125" style="229" customWidth="1"/>
    <col min="12550" max="12801" width="9.140625" style="229"/>
    <col min="12802" max="12802" width="36.7109375" style="229" customWidth="1"/>
    <col min="12803" max="12803" width="20.140625" style="229" customWidth="1"/>
    <col min="12804" max="12804" width="10" style="229" customWidth="1"/>
    <col min="12805" max="12805" width="17.5703125" style="229" customWidth="1"/>
    <col min="12806" max="13057" width="9.140625" style="229"/>
    <col min="13058" max="13058" width="36.7109375" style="229" customWidth="1"/>
    <col min="13059" max="13059" width="20.140625" style="229" customWidth="1"/>
    <col min="13060" max="13060" width="10" style="229" customWidth="1"/>
    <col min="13061" max="13061" width="17.5703125" style="229" customWidth="1"/>
    <col min="13062" max="13313" width="9.140625" style="229"/>
    <col min="13314" max="13314" width="36.7109375" style="229" customWidth="1"/>
    <col min="13315" max="13315" width="20.140625" style="229" customWidth="1"/>
    <col min="13316" max="13316" width="10" style="229" customWidth="1"/>
    <col min="13317" max="13317" width="17.5703125" style="229" customWidth="1"/>
    <col min="13318" max="13569" width="9.140625" style="229"/>
    <col min="13570" max="13570" width="36.7109375" style="229" customWidth="1"/>
    <col min="13571" max="13571" width="20.140625" style="229" customWidth="1"/>
    <col min="13572" max="13572" width="10" style="229" customWidth="1"/>
    <col min="13573" max="13573" width="17.5703125" style="229" customWidth="1"/>
    <col min="13574" max="13825" width="9.140625" style="229"/>
    <col min="13826" max="13826" width="36.7109375" style="229" customWidth="1"/>
    <col min="13827" max="13827" width="20.140625" style="229" customWidth="1"/>
    <col min="13828" max="13828" width="10" style="229" customWidth="1"/>
    <col min="13829" max="13829" width="17.5703125" style="229" customWidth="1"/>
    <col min="13830" max="14081" width="9.140625" style="229"/>
    <col min="14082" max="14082" width="36.7109375" style="229" customWidth="1"/>
    <col min="14083" max="14083" width="20.140625" style="229" customWidth="1"/>
    <col min="14084" max="14084" width="10" style="229" customWidth="1"/>
    <col min="14085" max="14085" width="17.5703125" style="229" customWidth="1"/>
    <col min="14086" max="14337" width="9.140625" style="229"/>
    <col min="14338" max="14338" width="36.7109375" style="229" customWidth="1"/>
    <col min="14339" max="14339" width="20.140625" style="229" customWidth="1"/>
    <col min="14340" max="14340" width="10" style="229" customWidth="1"/>
    <col min="14341" max="14341" width="17.5703125" style="229" customWidth="1"/>
    <col min="14342" max="14593" width="9.140625" style="229"/>
    <col min="14594" max="14594" width="36.7109375" style="229" customWidth="1"/>
    <col min="14595" max="14595" width="20.140625" style="229" customWidth="1"/>
    <col min="14596" max="14596" width="10" style="229" customWidth="1"/>
    <col min="14597" max="14597" width="17.5703125" style="229" customWidth="1"/>
    <col min="14598" max="14849" width="9.140625" style="229"/>
    <col min="14850" max="14850" width="36.7109375" style="229" customWidth="1"/>
    <col min="14851" max="14851" width="20.140625" style="229" customWidth="1"/>
    <col min="14852" max="14852" width="10" style="229" customWidth="1"/>
    <col min="14853" max="14853" width="17.5703125" style="229" customWidth="1"/>
    <col min="14854" max="15105" width="9.140625" style="229"/>
    <col min="15106" max="15106" width="36.7109375" style="229" customWidth="1"/>
    <col min="15107" max="15107" width="20.140625" style="229" customWidth="1"/>
    <col min="15108" max="15108" width="10" style="229" customWidth="1"/>
    <col min="15109" max="15109" width="17.5703125" style="229" customWidth="1"/>
    <col min="15110" max="15361" width="9.140625" style="229"/>
    <col min="15362" max="15362" width="36.7109375" style="229" customWidth="1"/>
    <col min="15363" max="15363" width="20.140625" style="229" customWidth="1"/>
    <col min="15364" max="15364" width="10" style="229" customWidth="1"/>
    <col min="15365" max="15365" width="17.5703125" style="229" customWidth="1"/>
    <col min="15366" max="15617" width="9.140625" style="229"/>
    <col min="15618" max="15618" width="36.7109375" style="229" customWidth="1"/>
    <col min="15619" max="15619" width="20.140625" style="229" customWidth="1"/>
    <col min="15620" max="15620" width="10" style="229" customWidth="1"/>
    <col min="15621" max="15621" width="17.5703125" style="229" customWidth="1"/>
    <col min="15622" max="15873" width="9.140625" style="229"/>
    <col min="15874" max="15874" width="36.7109375" style="229" customWidth="1"/>
    <col min="15875" max="15875" width="20.140625" style="229" customWidth="1"/>
    <col min="15876" max="15876" width="10" style="229" customWidth="1"/>
    <col min="15877" max="15877" width="17.5703125" style="229" customWidth="1"/>
    <col min="15878" max="16129" width="9.140625" style="229"/>
    <col min="16130" max="16130" width="36.7109375" style="229" customWidth="1"/>
    <col min="16131" max="16131" width="20.140625" style="229" customWidth="1"/>
    <col min="16132" max="16132" width="10" style="229" customWidth="1"/>
    <col min="16133" max="16133" width="17.5703125" style="229" customWidth="1"/>
    <col min="16134" max="16384" width="9.140625" style="229"/>
  </cols>
  <sheetData>
    <row r="1" spans="1:5" ht="18" x14ac:dyDescent="0.25">
      <c r="B1" s="226"/>
      <c r="C1" s="227"/>
      <c r="D1" s="227"/>
      <c r="E1" s="228" t="s">
        <v>417</v>
      </c>
    </row>
    <row r="2" spans="1:5" ht="80.45" customHeight="1" thickBot="1" x14ac:dyDescent="0.25">
      <c r="B2" s="230" t="s">
        <v>444</v>
      </c>
      <c r="C2" s="260"/>
      <c r="D2" s="231" t="s">
        <v>419</v>
      </c>
      <c r="E2" s="232"/>
    </row>
    <row r="3" spans="1:5" ht="15.75" x14ac:dyDescent="0.25">
      <c r="B3" s="233" t="s">
        <v>420</v>
      </c>
      <c r="C3" s="234" t="s">
        <v>421</v>
      </c>
      <c r="D3" s="235"/>
      <c r="E3" s="236" t="s">
        <v>422</v>
      </c>
    </row>
    <row r="4" spans="1:5" x14ac:dyDescent="0.2">
      <c r="B4" s="237"/>
      <c r="C4" s="238"/>
      <c r="D4" s="239"/>
      <c r="E4" s="240" t="s">
        <v>423</v>
      </c>
    </row>
    <row r="5" spans="1:5" ht="32.450000000000003" customHeight="1" x14ac:dyDescent="0.25">
      <c r="A5" s="229">
        <v>61641</v>
      </c>
      <c r="B5" s="241" t="s">
        <v>424</v>
      </c>
      <c r="C5" s="242" t="s">
        <v>425</v>
      </c>
      <c r="D5" s="243">
        <v>5</v>
      </c>
      <c r="E5" s="244"/>
    </row>
    <row r="6" spans="1:5" ht="32.450000000000003" customHeight="1" x14ac:dyDescent="0.25">
      <c r="A6" s="229">
        <v>61739</v>
      </c>
      <c r="B6" s="241" t="s">
        <v>445</v>
      </c>
      <c r="C6" s="242" t="s">
        <v>446</v>
      </c>
      <c r="D6" s="243">
        <v>8</v>
      </c>
      <c r="E6" s="244"/>
    </row>
    <row r="7" spans="1:5" ht="32.450000000000003" customHeight="1" x14ac:dyDescent="0.25">
      <c r="A7" s="229">
        <v>61618</v>
      </c>
      <c r="B7" s="241" t="s">
        <v>452</v>
      </c>
      <c r="C7" s="242" t="s">
        <v>451</v>
      </c>
      <c r="D7" s="243">
        <v>6</v>
      </c>
      <c r="E7" s="244"/>
    </row>
    <row r="8" spans="1:5" ht="32.450000000000003" customHeight="1" x14ac:dyDescent="0.25">
      <c r="A8" s="229">
        <v>70306</v>
      </c>
      <c r="B8" s="241" t="s">
        <v>913</v>
      </c>
      <c r="C8" s="242"/>
      <c r="D8" s="243"/>
      <c r="E8" s="244"/>
    </row>
    <row r="9" spans="1:5" ht="32.450000000000003" customHeight="1" x14ac:dyDescent="0.25">
      <c r="B9" s="241"/>
      <c r="C9" s="242"/>
      <c r="D9" s="243"/>
      <c r="E9" s="244"/>
    </row>
    <row r="10" spans="1:5" ht="32.450000000000003" customHeight="1" x14ac:dyDescent="0.25">
      <c r="B10" s="241"/>
      <c r="C10" s="242"/>
      <c r="D10" s="243"/>
      <c r="E10" s="244"/>
    </row>
    <row r="11" spans="1:5" ht="32.450000000000003" customHeight="1" x14ac:dyDescent="0.25">
      <c r="B11" s="245"/>
      <c r="C11" s="246"/>
      <c r="D11" s="247"/>
      <c r="E11" s="248"/>
    </row>
    <row r="12" spans="1:5" ht="32.450000000000003" customHeight="1" x14ac:dyDescent="0.25">
      <c r="B12" s="249"/>
      <c r="C12" s="246"/>
      <c r="D12" s="250"/>
      <c r="E12" s="251"/>
    </row>
    <row r="13" spans="1:5" ht="28.15" customHeight="1" thickBot="1" x14ac:dyDescent="0.3">
      <c r="B13" s="252"/>
      <c r="C13" s="253"/>
      <c r="D13" s="254"/>
      <c r="E13" s="255"/>
    </row>
  </sheetData>
  <printOptions horizontalCentered="1"/>
  <pageMargins left="0" right="0" top="0.6" bottom="0.25" header="0.2" footer="0.3"/>
  <pageSetup scale="80" orientation="portrait" r:id="rId1"/>
  <headerFooter>
    <oddHeader>&amp;L&amp;"-,Bold"Order Date: &amp;
&amp;C&amp;"-,Bold"&amp;14FAIRBANKS DISTRIBUTORS - &amp;A
Cust ID C716261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4F4F-5BF5-4C34-939B-31ED01EBAD30}">
  <sheetPr>
    <tabColor rgb="FF00B0F0"/>
  </sheetPr>
  <dimension ref="A1:E6"/>
  <sheetViews>
    <sheetView view="pageLayout" zoomScaleNormal="100" workbookViewId="0">
      <selection activeCell="E5" sqref="E5:E6"/>
    </sheetView>
  </sheetViews>
  <sheetFormatPr defaultRowHeight="12.75" x14ac:dyDescent="0.2"/>
  <cols>
    <col min="1" max="1" width="9.140625" style="229"/>
    <col min="2" max="2" width="38.85546875" style="229" customWidth="1"/>
    <col min="3" max="3" width="20.140625" style="229" customWidth="1"/>
    <col min="4" max="4" width="10.140625" style="229" customWidth="1"/>
    <col min="5" max="5" width="17.5703125" style="229" customWidth="1"/>
    <col min="6" max="257" width="9.140625" style="229"/>
    <col min="258" max="258" width="36.7109375" style="229" customWidth="1"/>
    <col min="259" max="259" width="20.140625" style="229" customWidth="1"/>
    <col min="260" max="260" width="10" style="229" customWidth="1"/>
    <col min="261" max="261" width="17.5703125" style="229" customWidth="1"/>
    <col min="262" max="513" width="9.140625" style="229"/>
    <col min="514" max="514" width="36.7109375" style="229" customWidth="1"/>
    <col min="515" max="515" width="20.140625" style="229" customWidth="1"/>
    <col min="516" max="516" width="10" style="229" customWidth="1"/>
    <col min="517" max="517" width="17.5703125" style="229" customWidth="1"/>
    <col min="518" max="769" width="9.140625" style="229"/>
    <col min="770" max="770" width="36.7109375" style="229" customWidth="1"/>
    <col min="771" max="771" width="20.140625" style="229" customWidth="1"/>
    <col min="772" max="772" width="10" style="229" customWidth="1"/>
    <col min="773" max="773" width="17.5703125" style="229" customWidth="1"/>
    <col min="774" max="1025" width="9.140625" style="229"/>
    <col min="1026" max="1026" width="36.7109375" style="229" customWidth="1"/>
    <col min="1027" max="1027" width="20.140625" style="229" customWidth="1"/>
    <col min="1028" max="1028" width="10" style="229" customWidth="1"/>
    <col min="1029" max="1029" width="17.5703125" style="229" customWidth="1"/>
    <col min="1030" max="1281" width="9.140625" style="229"/>
    <col min="1282" max="1282" width="36.7109375" style="229" customWidth="1"/>
    <col min="1283" max="1283" width="20.140625" style="229" customWidth="1"/>
    <col min="1284" max="1284" width="10" style="229" customWidth="1"/>
    <col min="1285" max="1285" width="17.5703125" style="229" customWidth="1"/>
    <col min="1286" max="1537" width="9.140625" style="229"/>
    <col min="1538" max="1538" width="36.7109375" style="229" customWidth="1"/>
    <col min="1539" max="1539" width="20.140625" style="229" customWidth="1"/>
    <col min="1540" max="1540" width="10" style="229" customWidth="1"/>
    <col min="1541" max="1541" width="17.5703125" style="229" customWidth="1"/>
    <col min="1542" max="1793" width="9.140625" style="229"/>
    <col min="1794" max="1794" width="36.7109375" style="229" customWidth="1"/>
    <col min="1795" max="1795" width="20.140625" style="229" customWidth="1"/>
    <col min="1796" max="1796" width="10" style="229" customWidth="1"/>
    <col min="1797" max="1797" width="17.5703125" style="229" customWidth="1"/>
    <col min="1798" max="2049" width="9.140625" style="229"/>
    <col min="2050" max="2050" width="36.7109375" style="229" customWidth="1"/>
    <col min="2051" max="2051" width="20.140625" style="229" customWidth="1"/>
    <col min="2052" max="2052" width="10" style="229" customWidth="1"/>
    <col min="2053" max="2053" width="17.5703125" style="229" customWidth="1"/>
    <col min="2054" max="2305" width="9.140625" style="229"/>
    <col min="2306" max="2306" width="36.7109375" style="229" customWidth="1"/>
    <col min="2307" max="2307" width="20.140625" style="229" customWidth="1"/>
    <col min="2308" max="2308" width="10" style="229" customWidth="1"/>
    <col min="2309" max="2309" width="17.5703125" style="229" customWidth="1"/>
    <col min="2310" max="2561" width="9.140625" style="229"/>
    <col min="2562" max="2562" width="36.7109375" style="229" customWidth="1"/>
    <col min="2563" max="2563" width="20.140625" style="229" customWidth="1"/>
    <col min="2564" max="2564" width="10" style="229" customWidth="1"/>
    <col min="2565" max="2565" width="17.5703125" style="229" customWidth="1"/>
    <col min="2566" max="2817" width="9.140625" style="229"/>
    <col min="2818" max="2818" width="36.7109375" style="229" customWidth="1"/>
    <col min="2819" max="2819" width="20.140625" style="229" customWidth="1"/>
    <col min="2820" max="2820" width="10" style="229" customWidth="1"/>
    <col min="2821" max="2821" width="17.5703125" style="229" customWidth="1"/>
    <col min="2822" max="3073" width="9.140625" style="229"/>
    <col min="3074" max="3074" width="36.7109375" style="229" customWidth="1"/>
    <col min="3075" max="3075" width="20.140625" style="229" customWidth="1"/>
    <col min="3076" max="3076" width="10" style="229" customWidth="1"/>
    <col min="3077" max="3077" width="17.5703125" style="229" customWidth="1"/>
    <col min="3078" max="3329" width="9.140625" style="229"/>
    <col min="3330" max="3330" width="36.7109375" style="229" customWidth="1"/>
    <col min="3331" max="3331" width="20.140625" style="229" customWidth="1"/>
    <col min="3332" max="3332" width="10" style="229" customWidth="1"/>
    <col min="3333" max="3333" width="17.5703125" style="229" customWidth="1"/>
    <col min="3334" max="3585" width="9.140625" style="229"/>
    <col min="3586" max="3586" width="36.7109375" style="229" customWidth="1"/>
    <col min="3587" max="3587" width="20.140625" style="229" customWidth="1"/>
    <col min="3588" max="3588" width="10" style="229" customWidth="1"/>
    <col min="3589" max="3589" width="17.5703125" style="229" customWidth="1"/>
    <col min="3590" max="3841" width="9.140625" style="229"/>
    <col min="3842" max="3842" width="36.7109375" style="229" customWidth="1"/>
    <col min="3843" max="3843" width="20.140625" style="229" customWidth="1"/>
    <col min="3844" max="3844" width="10" style="229" customWidth="1"/>
    <col min="3845" max="3845" width="17.5703125" style="229" customWidth="1"/>
    <col min="3846" max="4097" width="9.140625" style="229"/>
    <col min="4098" max="4098" width="36.7109375" style="229" customWidth="1"/>
    <col min="4099" max="4099" width="20.140625" style="229" customWidth="1"/>
    <col min="4100" max="4100" width="10" style="229" customWidth="1"/>
    <col min="4101" max="4101" width="17.5703125" style="229" customWidth="1"/>
    <col min="4102" max="4353" width="9.140625" style="229"/>
    <col min="4354" max="4354" width="36.7109375" style="229" customWidth="1"/>
    <col min="4355" max="4355" width="20.140625" style="229" customWidth="1"/>
    <col min="4356" max="4356" width="10" style="229" customWidth="1"/>
    <col min="4357" max="4357" width="17.5703125" style="229" customWidth="1"/>
    <col min="4358" max="4609" width="9.140625" style="229"/>
    <col min="4610" max="4610" width="36.7109375" style="229" customWidth="1"/>
    <col min="4611" max="4611" width="20.140625" style="229" customWidth="1"/>
    <col min="4612" max="4612" width="10" style="229" customWidth="1"/>
    <col min="4613" max="4613" width="17.5703125" style="229" customWidth="1"/>
    <col min="4614" max="4865" width="9.140625" style="229"/>
    <col min="4866" max="4866" width="36.7109375" style="229" customWidth="1"/>
    <col min="4867" max="4867" width="20.140625" style="229" customWidth="1"/>
    <col min="4868" max="4868" width="10" style="229" customWidth="1"/>
    <col min="4869" max="4869" width="17.5703125" style="229" customWidth="1"/>
    <col min="4870" max="5121" width="9.140625" style="229"/>
    <col min="5122" max="5122" width="36.7109375" style="229" customWidth="1"/>
    <col min="5123" max="5123" width="20.140625" style="229" customWidth="1"/>
    <col min="5124" max="5124" width="10" style="229" customWidth="1"/>
    <col min="5125" max="5125" width="17.5703125" style="229" customWidth="1"/>
    <col min="5126" max="5377" width="9.140625" style="229"/>
    <col min="5378" max="5378" width="36.7109375" style="229" customWidth="1"/>
    <col min="5379" max="5379" width="20.140625" style="229" customWidth="1"/>
    <col min="5380" max="5380" width="10" style="229" customWidth="1"/>
    <col min="5381" max="5381" width="17.5703125" style="229" customWidth="1"/>
    <col min="5382" max="5633" width="9.140625" style="229"/>
    <col min="5634" max="5634" width="36.7109375" style="229" customWidth="1"/>
    <col min="5635" max="5635" width="20.140625" style="229" customWidth="1"/>
    <col min="5636" max="5636" width="10" style="229" customWidth="1"/>
    <col min="5637" max="5637" width="17.5703125" style="229" customWidth="1"/>
    <col min="5638" max="5889" width="9.140625" style="229"/>
    <col min="5890" max="5890" width="36.7109375" style="229" customWidth="1"/>
    <col min="5891" max="5891" width="20.140625" style="229" customWidth="1"/>
    <col min="5892" max="5892" width="10" style="229" customWidth="1"/>
    <col min="5893" max="5893" width="17.5703125" style="229" customWidth="1"/>
    <col min="5894" max="6145" width="9.140625" style="229"/>
    <col min="6146" max="6146" width="36.7109375" style="229" customWidth="1"/>
    <col min="6147" max="6147" width="20.140625" style="229" customWidth="1"/>
    <col min="6148" max="6148" width="10" style="229" customWidth="1"/>
    <col min="6149" max="6149" width="17.5703125" style="229" customWidth="1"/>
    <col min="6150" max="6401" width="9.140625" style="229"/>
    <col min="6402" max="6402" width="36.7109375" style="229" customWidth="1"/>
    <col min="6403" max="6403" width="20.140625" style="229" customWidth="1"/>
    <col min="6404" max="6404" width="10" style="229" customWidth="1"/>
    <col min="6405" max="6405" width="17.5703125" style="229" customWidth="1"/>
    <col min="6406" max="6657" width="9.140625" style="229"/>
    <col min="6658" max="6658" width="36.7109375" style="229" customWidth="1"/>
    <col min="6659" max="6659" width="20.140625" style="229" customWidth="1"/>
    <col min="6660" max="6660" width="10" style="229" customWidth="1"/>
    <col min="6661" max="6661" width="17.5703125" style="229" customWidth="1"/>
    <col min="6662" max="6913" width="9.140625" style="229"/>
    <col min="6914" max="6914" width="36.7109375" style="229" customWidth="1"/>
    <col min="6915" max="6915" width="20.140625" style="229" customWidth="1"/>
    <col min="6916" max="6916" width="10" style="229" customWidth="1"/>
    <col min="6917" max="6917" width="17.5703125" style="229" customWidth="1"/>
    <col min="6918" max="7169" width="9.140625" style="229"/>
    <col min="7170" max="7170" width="36.7109375" style="229" customWidth="1"/>
    <col min="7171" max="7171" width="20.140625" style="229" customWidth="1"/>
    <col min="7172" max="7172" width="10" style="229" customWidth="1"/>
    <col min="7173" max="7173" width="17.5703125" style="229" customWidth="1"/>
    <col min="7174" max="7425" width="9.140625" style="229"/>
    <col min="7426" max="7426" width="36.7109375" style="229" customWidth="1"/>
    <col min="7427" max="7427" width="20.140625" style="229" customWidth="1"/>
    <col min="7428" max="7428" width="10" style="229" customWidth="1"/>
    <col min="7429" max="7429" width="17.5703125" style="229" customWidth="1"/>
    <col min="7430" max="7681" width="9.140625" style="229"/>
    <col min="7682" max="7682" width="36.7109375" style="229" customWidth="1"/>
    <col min="7683" max="7683" width="20.140625" style="229" customWidth="1"/>
    <col min="7684" max="7684" width="10" style="229" customWidth="1"/>
    <col min="7685" max="7685" width="17.5703125" style="229" customWidth="1"/>
    <col min="7686" max="7937" width="9.140625" style="229"/>
    <col min="7938" max="7938" width="36.7109375" style="229" customWidth="1"/>
    <col min="7939" max="7939" width="20.140625" style="229" customWidth="1"/>
    <col min="7940" max="7940" width="10" style="229" customWidth="1"/>
    <col min="7941" max="7941" width="17.5703125" style="229" customWidth="1"/>
    <col min="7942" max="8193" width="9.140625" style="229"/>
    <col min="8194" max="8194" width="36.7109375" style="229" customWidth="1"/>
    <col min="8195" max="8195" width="20.140625" style="229" customWidth="1"/>
    <col min="8196" max="8196" width="10" style="229" customWidth="1"/>
    <col min="8197" max="8197" width="17.5703125" style="229" customWidth="1"/>
    <col min="8198" max="8449" width="9.140625" style="229"/>
    <col min="8450" max="8450" width="36.7109375" style="229" customWidth="1"/>
    <col min="8451" max="8451" width="20.140625" style="229" customWidth="1"/>
    <col min="8452" max="8452" width="10" style="229" customWidth="1"/>
    <col min="8453" max="8453" width="17.5703125" style="229" customWidth="1"/>
    <col min="8454" max="8705" width="9.140625" style="229"/>
    <col min="8706" max="8706" width="36.7109375" style="229" customWidth="1"/>
    <col min="8707" max="8707" width="20.140625" style="229" customWidth="1"/>
    <col min="8708" max="8708" width="10" style="229" customWidth="1"/>
    <col min="8709" max="8709" width="17.5703125" style="229" customWidth="1"/>
    <col min="8710" max="8961" width="9.140625" style="229"/>
    <col min="8962" max="8962" width="36.7109375" style="229" customWidth="1"/>
    <col min="8963" max="8963" width="20.140625" style="229" customWidth="1"/>
    <col min="8964" max="8964" width="10" style="229" customWidth="1"/>
    <col min="8965" max="8965" width="17.5703125" style="229" customWidth="1"/>
    <col min="8966" max="9217" width="9.140625" style="229"/>
    <col min="9218" max="9218" width="36.7109375" style="229" customWidth="1"/>
    <col min="9219" max="9219" width="20.140625" style="229" customWidth="1"/>
    <col min="9220" max="9220" width="10" style="229" customWidth="1"/>
    <col min="9221" max="9221" width="17.5703125" style="229" customWidth="1"/>
    <col min="9222" max="9473" width="9.140625" style="229"/>
    <col min="9474" max="9474" width="36.7109375" style="229" customWidth="1"/>
    <col min="9475" max="9475" width="20.140625" style="229" customWidth="1"/>
    <col min="9476" max="9476" width="10" style="229" customWidth="1"/>
    <col min="9477" max="9477" width="17.5703125" style="229" customWidth="1"/>
    <col min="9478" max="9729" width="9.140625" style="229"/>
    <col min="9730" max="9730" width="36.7109375" style="229" customWidth="1"/>
    <col min="9731" max="9731" width="20.140625" style="229" customWidth="1"/>
    <col min="9732" max="9732" width="10" style="229" customWidth="1"/>
    <col min="9733" max="9733" width="17.5703125" style="229" customWidth="1"/>
    <col min="9734" max="9985" width="9.140625" style="229"/>
    <col min="9986" max="9986" width="36.7109375" style="229" customWidth="1"/>
    <col min="9987" max="9987" width="20.140625" style="229" customWidth="1"/>
    <col min="9988" max="9988" width="10" style="229" customWidth="1"/>
    <col min="9989" max="9989" width="17.5703125" style="229" customWidth="1"/>
    <col min="9990" max="10241" width="9.140625" style="229"/>
    <col min="10242" max="10242" width="36.7109375" style="229" customWidth="1"/>
    <col min="10243" max="10243" width="20.140625" style="229" customWidth="1"/>
    <col min="10244" max="10244" width="10" style="229" customWidth="1"/>
    <col min="10245" max="10245" width="17.5703125" style="229" customWidth="1"/>
    <col min="10246" max="10497" width="9.140625" style="229"/>
    <col min="10498" max="10498" width="36.7109375" style="229" customWidth="1"/>
    <col min="10499" max="10499" width="20.140625" style="229" customWidth="1"/>
    <col min="10500" max="10500" width="10" style="229" customWidth="1"/>
    <col min="10501" max="10501" width="17.5703125" style="229" customWidth="1"/>
    <col min="10502" max="10753" width="9.140625" style="229"/>
    <col min="10754" max="10754" width="36.7109375" style="229" customWidth="1"/>
    <col min="10755" max="10755" width="20.140625" style="229" customWidth="1"/>
    <col min="10756" max="10756" width="10" style="229" customWidth="1"/>
    <col min="10757" max="10757" width="17.5703125" style="229" customWidth="1"/>
    <col min="10758" max="11009" width="9.140625" style="229"/>
    <col min="11010" max="11010" width="36.7109375" style="229" customWidth="1"/>
    <col min="11011" max="11011" width="20.140625" style="229" customWidth="1"/>
    <col min="11012" max="11012" width="10" style="229" customWidth="1"/>
    <col min="11013" max="11013" width="17.5703125" style="229" customWidth="1"/>
    <col min="11014" max="11265" width="9.140625" style="229"/>
    <col min="11266" max="11266" width="36.7109375" style="229" customWidth="1"/>
    <col min="11267" max="11267" width="20.140625" style="229" customWidth="1"/>
    <col min="11268" max="11268" width="10" style="229" customWidth="1"/>
    <col min="11269" max="11269" width="17.5703125" style="229" customWidth="1"/>
    <col min="11270" max="11521" width="9.140625" style="229"/>
    <col min="11522" max="11522" width="36.7109375" style="229" customWidth="1"/>
    <col min="11523" max="11523" width="20.140625" style="229" customWidth="1"/>
    <col min="11524" max="11524" width="10" style="229" customWidth="1"/>
    <col min="11525" max="11525" width="17.5703125" style="229" customWidth="1"/>
    <col min="11526" max="11777" width="9.140625" style="229"/>
    <col min="11778" max="11778" width="36.7109375" style="229" customWidth="1"/>
    <col min="11779" max="11779" width="20.140625" style="229" customWidth="1"/>
    <col min="11780" max="11780" width="10" style="229" customWidth="1"/>
    <col min="11781" max="11781" width="17.5703125" style="229" customWidth="1"/>
    <col min="11782" max="12033" width="9.140625" style="229"/>
    <col min="12034" max="12034" width="36.7109375" style="229" customWidth="1"/>
    <col min="12035" max="12035" width="20.140625" style="229" customWidth="1"/>
    <col min="12036" max="12036" width="10" style="229" customWidth="1"/>
    <col min="12037" max="12037" width="17.5703125" style="229" customWidth="1"/>
    <col min="12038" max="12289" width="9.140625" style="229"/>
    <col min="12290" max="12290" width="36.7109375" style="229" customWidth="1"/>
    <col min="12291" max="12291" width="20.140625" style="229" customWidth="1"/>
    <col min="12292" max="12292" width="10" style="229" customWidth="1"/>
    <col min="12293" max="12293" width="17.5703125" style="229" customWidth="1"/>
    <col min="12294" max="12545" width="9.140625" style="229"/>
    <col min="12546" max="12546" width="36.7109375" style="229" customWidth="1"/>
    <col min="12547" max="12547" width="20.140625" style="229" customWidth="1"/>
    <col min="12548" max="12548" width="10" style="229" customWidth="1"/>
    <col min="12549" max="12549" width="17.5703125" style="229" customWidth="1"/>
    <col min="12550" max="12801" width="9.140625" style="229"/>
    <col min="12802" max="12802" width="36.7109375" style="229" customWidth="1"/>
    <col min="12803" max="12803" width="20.140625" style="229" customWidth="1"/>
    <col min="12804" max="12804" width="10" style="229" customWidth="1"/>
    <col min="12805" max="12805" width="17.5703125" style="229" customWidth="1"/>
    <col min="12806" max="13057" width="9.140625" style="229"/>
    <col min="13058" max="13058" width="36.7109375" style="229" customWidth="1"/>
    <col min="13059" max="13059" width="20.140625" style="229" customWidth="1"/>
    <col min="13060" max="13060" width="10" style="229" customWidth="1"/>
    <col min="13061" max="13061" width="17.5703125" style="229" customWidth="1"/>
    <col min="13062" max="13313" width="9.140625" style="229"/>
    <col min="13314" max="13314" width="36.7109375" style="229" customWidth="1"/>
    <col min="13315" max="13315" width="20.140625" style="229" customWidth="1"/>
    <col min="13316" max="13316" width="10" style="229" customWidth="1"/>
    <col min="13317" max="13317" width="17.5703125" style="229" customWidth="1"/>
    <col min="13318" max="13569" width="9.140625" style="229"/>
    <col min="13570" max="13570" width="36.7109375" style="229" customWidth="1"/>
    <col min="13571" max="13571" width="20.140625" style="229" customWidth="1"/>
    <col min="13572" max="13572" width="10" style="229" customWidth="1"/>
    <col min="13573" max="13573" width="17.5703125" style="229" customWidth="1"/>
    <col min="13574" max="13825" width="9.140625" style="229"/>
    <col min="13826" max="13826" width="36.7109375" style="229" customWidth="1"/>
    <col min="13827" max="13827" width="20.140625" style="229" customWidth="1"/>
    <col min="13828" max="13828" width="10" style="229" customWidth="1"/>
    <col min="13829" max="13829" width="17.5703125" style="229" customWidth="1"/>
    <col min="13830" max="14081" width="9.140625" style="229"/>
    <col min="14082" max="14082" width="36.7109375" style="229" customWidth="1"/>
    <col min="14083" max="14083" width="20.140625" style="229" customWidth="1"/>
    <col min="14084" max="14084" width="10" style="229" customWidth="1"/>
    <col min="14085" max="14085" width="17.5703125" style="229" customWidth="1"/>
    <col min="14086" max="14337" width="9.140625" style="229"/>
    <col min="14338" max="14338" width="36.7109375" style="229" customWidth="1"/>
    <col min="14339" max="14339" width="20.140625" style="229" customWidth="1"/>
    <col min="14340" max="14340" width="10" style="229" customWidth="1"/>
    <col min="14341" max="14341" width="17.5703125" style="229" customWidth="1"/>
    <col min="14342" max="14593" width="9.140625" style="229"/>
    <col min="14594" max="14594" width="36.7109375" style="229" customWidth="1"/>
    <col min="14595" max="14595" width="20.140625" style="229" customWidth="1"/>
    <col min="14596" max="14596" width="10" style="229" customWidth="1"/>
    <col min="14597" max="14597" width="17.5703125" style="229" customWidth="1"/>
    <col min="14598" max="14849" width="9.140625" style="229"/>
    <col min="14850" max="14850" width="36.7109375" style="229" customWidth="1"/>
    <col min="14851" max="14851" width="20.140625" style="229" customWidth="1"/>
    <col min="14852" max="14852" width="10" style="229" customWidth="1"/>
    <col min="14853" max="14853" width="17.5703125" style="229" customWidth="1"/>
    <col min="14854" max="15105" width="9.140625" style="229"/>
    <col min="15106" max="15106" width="36.7109375" style="229" customWidth="1"/>
    <col min="15107" max="15107" width="20.140625" style="229" customWidth="1"/>
    <col min="15108" max="15108" width="10" style="229" customWidth="1"/>
    <col min="15109" max="15109" width="17.5703125" style="229" customWidth="1"/>
    <col min="15110" max="15361" width="9.140625" style="229"/>
    <col min="15362" max="15362" width="36.7109375" style="229" customWidth="1"/>
    <col min="15363" max="15363" width="20.140625" style="229" customWidth="1"/>
    <col min="15364" max="15364" width="10" style="229" customWidth="1"/>
    <col min="15365" max="15365" width="17.5703125" style="229" customWidth="1"/>
    <col min="15366" max="15617" width="9.140625" style="229"/>
    <col min="15618" max="15618" width="36.7109375" style="229" customWidth="1"/>
    <col min="15619" max="15619" width="20.140625" style="229" customWidth="1"/>
    <col min="15620" max="15620" width="10" style="229" customWidth="1"/>
    <col min="15621" max="15621" width="17.5703125" style="229" customWidth="1"/>
    <col min="15622" max="15873" width="9.140625" style="229"/>
    <col min="15874" max="15874" width="36.7109375" style="229" customWidth="1"/>
    <col min="15875" max="15875" width="20.140625" style="229" customWidth="1"/>
    <col min="15876" max="15876" width="10" style="229" customWidth="1"/>
    <col min="15877" max="15877" width="17.5703125" style="229" customWidth="1"/>
    <col min="15878" max="16129" width="9.140625" style="229"/>
    <col min="16130" max="16130" width="36.7109375" style="229" customWidth="1"/>
    <col min="16131" max="16131" width="20.140625" style="229" customWidth="1"/>
    <col min="16132" max="16132" width="10" style="229" customWidth="1"/>
    <col min="16133" max="16133" width="17.5703125" style="229" customWidth="1"/>
    <col min="16134" max="16384" width="9.140625" style="229"/>
  </cols>
  <sheetData>
    <row r="1" spans="1:5" ht="18" x14ac:dyDescent="0.25">
      <c r="B1" s="226"/>
      <c r="C1" s="227"/>
      <c r="D1" s="227"/>
      <c r="E1" s="228" t="s">
        <v>849</v>
      </c>
    </row>
    <row r="2" spans="1:5" ht="80.45" customHeight="1" thickBot="1" x14ac:dyDescent="0.25">
      <c r="B2" s="230" t="s">
        <v>941</v>
      </c>
      <c r="C2" s="260"/>
      <c r="D2" s="231" t="s">
        <v>419</v>
      </c>
      <c r="E2" s="232"/>
    </row>
    <row r="3" spans="1:5" ht="15.75" x14ac:dyDescent="0.25">
      <c r="B3" s="233" t="s">
        <v>420</v>
      </c>
      <c r="C3" s="234" t="s">
        <v>421</v>
      </c>
      <c r="D3" s="235"/>
      <c r="E3" s="236" t="s">
        <v>422</v>
      </c>
    </row>
    <row r="4" spans="1:5" x14ac:dyDescent="0.2">
      <c r="B4" s="237"/>
      <c r="C4" s="238"/>
      <c r="D4" s="239"/>
      <c r="E4" s="240" t="s">
        <v>423</v>
      </c>
    </row>
    <row r="5" spans="1:5" ht="22.5" customHeight="1" x14ac:dyDescent="0.25">
      <c r="A5" s="229">
        <v>61641</v>
      </c>
      <c r="B5" s="241" t="s">
        <v>424</v>
      </c>
      <c r="C5" s="242" t="s">
        <v>425</v>
      </c>
      <c r="D5" s="243"/>
      <c r="E5" s="244"/>
    </row>
    <row r="6" spans="1:5" ht="21.75" customHeight="1" thickBot="1" x14ac:dyDescent="0.3">
      <c r="B6" s="517" t="s">
        <v>942</v>
      </c>
      <c r="C6" s="518" t="s">
        <v>943</v>
      </c>
      <c r="D6" s="754"/>
      <c r="E6" s="524"/>
    </row>
  </sheetData>
  <printOptions horizontalCentered="1"/>
  <pageMargins left="0" right="0" top="0.6" bottom="0.25" header="0.2" footer="0.3"/>
  <pageSetup scale="80" orientation="portrait" r:id="rId1"/>
  <headerFooter>
    <oddHeader xml:space="preserve">&amp;L&amp;"-,Bold"Order Date: &amp;
&amp;C&amp;"-,Bold"&amp;14FAIRBANKS DISTRIBUTORS - &amp;A
Cust ID 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E13"/>
  <sheetViews>
    <sheetView view="pageLayout" topLeftCell="A4" zoomScaleNormal="100" workbookViewId="0">
      <selection activeCell="D9" sqref="D9"/>
    </sheetView>
  </sheetViews>
  <sheetFormatPr defaultRowHeight="12.75" x14ac:dyDescent="0.2"/>
  <cols>
    <col min="1" max="1" width="9.140625" style="229"/>
    <col min="2" max="2" width="38.85546875" style="229" customWidth="1"/>
    <col min="3" max="3" width="20.140625" style="229" customWidth="1"/>
    <col min="4" max="4" width="10.140625" style="229" customWidth="1"/>
    <col min="5" max="5" width="17.5703125" style="229" customWidth="1"/>
    <col min="6" max="257" width="9.140625" style="229"/>
    <col min="258" max="258" width="36.7109375" style="229" customWidth="1"/>
    <col min="259" max="259" width="20.140625" style="229" customWidth="1"/>
    <col min="260" max="260" width="10" style="229" customWidth="1"/>
    <col min="261" max="261" width="17.5703125" style="229" customWidth="1"/>
    <col min="262" max="513" width="9.140625" style="229"/>
    <col min="514" max="514" width="36.7109375" style="229" customWidth="1"/>
    <col min="515" max="515" width="20.140625" style="229" customWidth="1"/>
    <col min="516" max="516" width="10" style="229" customWidth="1"/>
    <col min="517" max="517" width="17.5703125" style="229" customWidth="1"/>
    <col min="518" max="769" width="9.140625" style="229"/>
    <col min="770" max="770" width="36.7109375" style="229" customWidth="1"/>
    <col min="771" max="771" width="20.140625" style="229" customWidth="1"/>
    <col min="772" max="772" width="10" style="229" customWidth="1"/>
    <col min="773" max="773" width="17.5703125" style="229" customWidth="1"/>
    <col min="774" max="1025" width="9.140625" style="229"/>
    <col min="1026" max="1026" width="36.7109375" style="229" customWidth="1"/>
    <col min="1027" max="1027" width="20.140625" style="229" customWidth="1"/>
    <col min="1028" max="1028" width="10" style="229" customWidth="1"/>
    <col min="1029" max="1029" width="17.5703125" style="229" customWidth="1"/>
    <col min="1030" max="1281" width="9.140625" style="229"/>
    <col min="1282" max="1282" width="36.7109375" style="229" customWidth="1"/>
    <col min="1283" max="1283" width="20.140625" style="229" customWidth="1"/>
    <col min="1284" max="1284" width="10" style="229" customWidth="1"/>
    <col min="1285" max="1285" width="17.5703125" style="229" customWidth="1"/>
    <col min="1286" max="1537" width="9.140625" style="229"/>
    <col min="1538" max="1538" width="36.7109375" style="229" customWidth="1"/>
    <col min="1539" max="1539" width="20.140625" style="229" customWidth="1"/>
    <col min="1540" max="1540" width="10" style="229" customWidth="1"/>
    <col min="1541" max="1541" width="17.5703125" style="229" customWidth="1"/>
    <col min="1542" max="1793" width="9.140625" style="229"/>
    <col min="1794" max="1794" width="36.7109375" style="229" customWidth="1"/>
    <col min="1795" max="1795" width="20.140625" style="229" customWidth="1"/>
    <col min="1796" max="1796" width="10" style="229" customWidth="1"/>
    <col min="1797" max="1797" width="17.5703125" style="229" customWidth="1"/>
    <col min="1798" max="2049" width="9.140625" style="229"/>
    <col min="2050" max="2050" width="36.7109375" style="229" customWidth="1"/>
    <col min="2051" max="2051" width="20.140625" style="229" customWidth="1"/>
    <col min="2052" max="2052" width="10" style="229" customWidth="1"/>
    <col min="2053" max="2053" width="17.5703125" style="229" customWidth="1"/>
    <col min="2054" max="2305" width="9.140625" style="229"/>
    <col min="2306" max="2306" width="36.7109375" style="229" customWidth="1"/>
    <col min="2307" max="2307" width="20.140625" style="229" customWidth="1"/>
    <col min="2308" max="2308" width="10" style="229" customWidth="1"/>
    <col min="2309" max="2309" width="17.5703125" style="229" customWidth="1"/>
    <col min="2310" max="2561" width="9.140625" style="229"/>
    <col min="2562" max="2562" width="36.7109375" style="229" customWidth="1"/>
    <col min="2563" max="2563" width="20.140625" style="229" customWidth="1"/>
    <col min="2564" max="2564" width="10" style="229" customWidth="1"/>
    <col min="2565" max="2565" width="17.5703125" style="229" customWidth="1"/>
    <col min="2566" max="2817" width="9.140625" style="229"/>
    <col min="2818" max="2818" width="36.7109375" style="229" customWidth="1"/>
    <col min="2819" max="2819" width="20.140625" style="229" customWidth="1"/>
    <col min="2820" max="2820" width="10" style="229" customWidth="1"/>
    <col min="2821" max="2821" width="17.5703125" style="229" customWidth="1"/>
    <col min="2822" max="3073" width="9.140625" style="229"/>
    <col min="3074" max="3074" width="36.7109375" style="229" customWidth="1"/>
    <col min="3075" max="3075" width="20.140625" style="229" customWidth="1"/>
    <col min="3076" max="3076" width="10" style="229" customWidth="1"/>
    <col min="3077" max="3077" width="17.5703125" style="229" customWidth="1"/>
    <col min="3078" max="3329" width="9.140625" style="229"/>
    <col min="3330" max="3330" width="36.7109375" style="229" customWidth="1"/>
    <col min="3331" max="3331" width="20.140625" style="229" customWidth="1"/>
    <col min="3332" max="3332" width="10" style="229" customWidth="1"/>
    <col min="3333" max="3333" width="17.5703125" style="229" customWidth="1"/>
    <col min="3334" max="3585" width="9.140625" style="229"/>
    <col min="3586" max="3586" width="36.7109375" style="229" customWidth="1"/>
    <col min="3587" max="3587" width="20.140625" style="229" customWidth="1"/>
    <col min="3588" max="3588" width="10" style="229" customWidth="1"/>
    <col min="3589" max="3589" width="17.5703125" style="229" customWidth="1"/>
    <col min="3590" max="3841" width="9.140625" style="229"/>
    <col min="3842" max="3842" width="36.7109375" style="229" customWidth="1"/>
    <col min="3843" max="3843" width="20.140625" style="229" customWidth="1"/>
    <col min="3844" max="3844" width="10" style="229" customWidth="1"/>
    <col min="3845" max="3845" width="17.5703125" style="229" customWidth="1"/>
    <col min="3846" max="4097" width="9.140625" style="229"/>
    <col min="4098" max="4098" width="36.7109375" style="229" customWidth="1"/>
    <col min="4099" max="4099" width="20.140625" style="229" customWidth="1"/>
    <col min="4100" max="4100" width="10" style="229" customWidth="1"/>
    <col min="4101" max="4101" width="17.5703125" style="229" customWidth="1"/>
    <col min="4102" max="4353" width="9.140625" style="229"/>
    <col min="4354" max="4354" width="36.7109375" style="229" customWidth="1"/>
    <col min="4355" max="4355" width="20.140625" style="229" customWidth="1"/>
    <col min="4356" max="4356" width="10" style="229" customWidth="1"/>
    <col min="4357" max="4357" width="17.5703125" style="229" customWidth="1"/>
    <col min="4358" max="4609" width="9.140625" style="229"/>
    <col min="4610" max="4610" width="36.7109375" style="229" customWidth="1"/>
    <col min="4611" max="4611" width="20.140625" style="229" customWidth="1"/>
    <col min="4612" max="4612" width="10" style="229" customWidth="1"/>
    <col min="4613" max="4613" width="17.5703125" style="229" customWidth="1"/>
    <col min="4614" max="4865" width="9.140625" style="229"/>
    <col min="4866" max="4866" width="36.7109375" style="229" customWidth="1"/>
    <col min="4867" max="4867" width="20.140625" style="229" customWidth="1"/>
    <col min="4868" max="4868" width="10" style="229" customWidth="1"/>
    <col min="4869" max="4869" width="17.5703125" style="229" customWidth="1"/>
    <col min="4870" max="5121" width="9.140625" style="229"/>
    <col min="5122" max="5122" width="36.7109375" style="229" customWidth="1"/>
    <col min="5123" max="5123" width="20.140625" style="229" customWidth="1"/>
    <col min="5124" max="5124" width="10" style="229" customWidth="1"/>
    <col min="5125" max="5125" width="17.5703125" style="229" customWidth="1"/>
    <col min="5126" max="5377" width="9.140625" style="229"/>
    <col min="5378" max="5378" width="36.7109375" style="229" customWidth="1"/>
    <col min="5379" max="5379" width="20.140625" style="229" customWidth="1"/>
    <col min="5380" max="5380" width="10" style="229" customWidth="1"/>
    <col min="5381" max="5381" width="17.5703125" style="229" customWidth="1"/>
    <col min="5382" max="5633" width="9.140625" style="229"/>
    <col min="5634" max="5634" width="36.7109375" style="229" customWidth="1"/>
    <col min="5635" max="5635" width="20.140625" style="229" customWidth="1"/>
    <col min="5636" max="5636" width="10" style="229" customWidth="1"/>
    <col min="5637" max="5637" width="17.5703125" style="229" customWidth="1"/>
    <col min="5638" max="5889" width="9.140625" style="229"/>
    <col min="5890" max="5890" width="36.7109375" style="229" customWidth="1"/>
    <col min="5891" max="5891" width="20.140625" style="229" customWidth="1"/>
    <col min="5892" max="5892" width="10" style="229" customWidth="1"/>
    <col min="5893" max="5893" width="17.5703125" style="229" customWidth="1"/>
    <col min="5894" max="6145" width="9.140625" style="229"/>
    <col min="6146" max="6146" width="36.7109375" style="229" customWidth="1"/>
    <col min="6147" max="6147" width="20.140625" style="229" customWidth="1"/>
    <col min="6148" max="6148" width="10" style="229" customWidth="1"/>
    <col min="6149" max="6149" width="17.5703125" style="229" customWidth="1"/>
    <col min="6150" max="6401" width="9.140625" style="229"/>
    <col min="6402" max="6402" width="36.7109375" style="229" customWidth="1"/>
    <col min="6403" max="6403" width="20.140625" style="229" customWidth="1"/>
    <col min="6404" max="6404" width="10" style="229" customWidth="1"/>
    <col min="6405" max="6405" width="17.5703125" style="229" customWidth="1"/>
    <col min="6406" max="6657" width="9.140625" style="229"/>
    <col min="6658" max="6658" width="36.7109375" style="229" customWidth="1"/>
    <col min="6659" max="6659" width="20.140625" style="229" customWidth="1"/>
    <col min="6660" max="6660" width="10" style="229" customWidth="1"/>
    <col min="6661" max="6661" width="17.5703125" style="229" customWidth="1"/>
    <col min="6662" max="6913" width="9.140625" style="229"/>
    <col min="6914" max="6914" width="36.7109375" style="229" customWidth="1"/>
    <col min="6915" max="6915" width="20.140625" style="229" customWidth="1"/>
    <col min="6916" max="6916" width="10" style="229" customWidth="1"/>
    <col min="6917" max="6917" width="17.5703125" style="229" customWidth="1"/>
    <col min="6918" max="7169" width="9.140625" style="229"/>
    <col min="7170" max="7170" width="36.7109375" style="229" customWidth="1"/>
    <col min="7171" max="7171" width="20.140625" style="229" customWidth="1"/>
    <col min="7172" max="7172" width="10" style="229" customWidth="1"/>
    <col min="7173" max="7173" width="17.5703125" style="229" customWidth="1"/>
    <col min="7174" max="7425" width="9.140625" style="229"/>
    <col min="7426" max="7426" width="36.7109375" style="229" customWidth="1"/>
    <col min="7427" max="7427" width="20.140625" style="229" customWidth="1"/>
    <col min="7428" max="7428" width="10" style="229" customWidth="1"/>
    <col min="7429" max="7429" width="17.5703125" style="229" customWidth="1"/>
    <col min="7430" max="7681" width="9.140625" style="229"/>
    <col min="7682" max="7682" width="36.7109375" style="229" customWidth="1"/>
    <col min="7683" max="7683" width="20.140625" style="229" customWidth="1"/>
    <col min="7684" max="7684" width="10" style="229" customWidth="1"/>
    <col min="7685" max="7685" width="17.5703125" style="229" customWidth="1"/>
    <col min="7686" max="7937" width="9.140625" style="229"/>
    <col min="7938" max="7938" width="36.7109375" style="229" customWidth="1"/>
    <col min="7939" max="7939" width="20.140625" style="229" customWidth="1"/>
    <col min="7940" max="7940" width="10" style="229" customWidth="1"/>
    <col min="7941" max="7941" width="17.5703125" style="229" customWidth="1"/>
    <col min="7942" max="8193" width="9.140625" style="229"/>
    <col min="8194" max="8194" width="36.7109375" style="229" customWidth="1"/>
    <col min="8195" max="8195" width="20.140625" style="229" customWidth="1"/>
    <col min="8196" max="8196" width="10" style="229" customWidth="1"/>
    <col min="8197" max="8197" width="17.5703125" style="229" customWidth="1"/>
    <col min="8198" max="8449" width="9.140625" style="229"/>
    <col min="8450" max="8450" width="36.7109375" style="229" customWidth="1"/>
    <col min="8451" max="8451" width="20.140625" style="229" customWidth="1"/>
    <col min="8452" max="8452" width="10" style="229" customWidth="1"/>
    <col min="8453" max="8453" width="17.5703125" style="229" customWidth="1"/>
    <col min="8454" max="8705" width="9.140625" style="229"/>
    <col min="8706" max="8706" width="36.7109375" style="229" customWidth="1"/>
    <col min="8707" max="8707" width="20.140625" style="229" customWidth="1"/>
    <col min="8708" max="8708" width="10" style="229" customWidth="1"/>
    <col min="8709" max="8709" width="17.5703125" style="229" customWidth="1"/>
    <col min="8710" max="8961" width="9.140625" style="229"/>
    <col min="8962" max="8962" width="36.7109375" style="229" customWidth="1"/>
    <col min="8963" max="8963" width="20.140625" style="229" customWidth="1"/>
    <col min="8964" max="8964" width="10" style="229" customWidth="1"/>
    <col min="8965" max="8965" width="17.5703125" style="229" customWidth="1"/>
    <col min="8966" max="9217" width="9.140625" style="229"/>
    <col min="9218" max="9218" width="36.7109375" style="229" customWidth="1"/>
    <col min="9219" max="9219" width="20.140625" style="229" customWidth="1"/>
    <col min="9220" max="9220" width="10" style="229" customWidth="1"/>
    <col min="9221" max="9221" width="17.5703125" style="229" customWidth="1"/>
    <col min="9222" max="9473" width="9.140625" style="229"/>
    <col min="9474" max="9474" width="36.7109375" style="229" customWidth="1"/>
    <col min="9475" max="9475" width="20.140625" style="229" customWidth="1"/>
    <col min="9476" max="9476" width="10" style="229" customWidth="1"/>
    <col min="9477" max="9477" width="17.5703125" style="229" customWidth="1"/>
    <col min="9478" max="9729" width="9.140625" style="229"/>
    <col min="9730" max="9730" width="36.7109375" style="229" customWidth="1"/>
    <col min="9731" max="9731" width="20.140625" style="229" customWidth="1"/>
    <col min="9732" max="9732" width="10" style="229" customWidth="1"/>
    <col min="9733" max="9733" width="17.5703125" style="229" customWidth="1"/>
    <col min="9734" max="9985" width="9.140625" style="229"/>
    <col min="9986" max="9986" width="36.7109375" style="229" customWidth="1"/>
    <col min="9987" max="9987" width="20.140625" style="229" customWidth="1"/>
    <col min="9988" max="9988" width="10" style="229" customWidth="1"/>
    <col min="9989" max="9989" width="17.5703125" style="229" customWidth="1"/>
    <col min="9990" max="10241" width="9.140625" style="229"/>
    <col min="10242" max="10242" width="36.7109375" style="229" customWidth="1"/>
    <col min="10243" max="10243" width="20.140625" style="229" customWidth="1"/>
    <col min="10244" max="10244" width="10" style="229" customWidth="1"/>
    <col min="10245" max="10245" width="17.5703125" style="229" customWidth="1"/>
    <col min="10246" max="10497" width="9.140625" style="229"/>
    <col min="10498" max="10498" width="36.7109375" style="229" customWidth="1"/>
    <col min="10499" max="10499" width="20.140625" style="229" customWidth="1"/>
    <col min="10500" max="10500" width="10" style="229" customWidth="1"/>
    <col min="10501" max="10501" width="17.5703125" style="229" customWidth="1"/>
    <col min="10502" max="10753" width="9.140625" style="229"/>
    <col min="10754" max="10754" width="36.7109375" style="229" customWidth="1"/>
    <col min="10755" max="10755" width="20.140625" style="229" customWidth="1"/>
    <col min="10756" max="10756" width="10" style="229" customWidth="1"/>
    <col min="10757" max="10757" width="17.5703125" style="229" customWidth="1"/>
    <col min="10758" max="11009" width="9.140625" style="229"/>
    <col min="11010" max="11010" width="36.7109375" style="229" customWidth="1"/>
    <col min="11011" max="11011" width="20.140625" style="229" customWidth="1"/>
    <col min="11012" max="11012" width="10" style="229" customWidth="1"/>
    <col min="11013" max="11013" width="17.5703125" style="229" customWidth="1"/>
    <col min="11014" max="11265" width="9.140625" style="229"/>
    <col min="11266" max="11266" width="36.7109375" style="229" customWidth="1"/>
    <col min="11267" max="11267" width="20.140625" style="229" customWidth="1"/>
    <col min="11268" max="11268" width="10" style="229" customWidth="1"/>
    <col min="11269" max="11269" width="17.5703125" style="229" customWidth="1"/>
    <col min="11270" max="11521" width="9.140625" style="229"/>
    <col min="11522" max="11522" width="36.7109375" style="229" customWidth="1"/>
    <col min="11523" max="11523" width="20.140625" style="229" customWidth="1"/>
    <col min="11524" max="11524" width="10" style="229" customWidth="1"/>
    <col min="11525" max="11525" width="17.5703125" style="229" customWidth="1"/>
    <col min="11526" max="11777" width="9.140625" style="229"/>
    <col min="11778" max="11778" width="36.7109375" style="229" customWidth="1"/>
    <col min="11779" max="11779" width="20.140625" style="229" customWidth="1"/>
    <col min="11780" max="11780" width="10" style="229" customWidth="1"/>
    <col min="11781" max="11781" width="17.5703125" style="229" customWidth="1"/>
    <col min="11782" max="12033" width="9.140625" style="229"/>
    <col min="12034" max="12034" width="36.7109375" style="229" customWidth="1"/>
    <col min="12035" max="12035" width="20.140625" style="229" customWidth="1"/>
    <col min="12036" max="12036" width="10" style="229" customWidth="1"/>
    <col min="12037" max="12037" width="17.5703125" style="229" customWidth="1"/>
    <col min="12038" max="12289" width="9.140625" style="229"/>
    <col min="12290" max="12290" width="36.7109375" style="229" customWidth="1"/>
    <col min="12291" max="12291" width="20.140625" style="229" customWidth="1"/>
    <col min="12292" max="12292" width="10" style="229" customWidth="1"/>
    <col min="12293" max="12293" width="17.5703125" style="229" customWidth="1"/>
    <col min="12294" max="12545" width="9.140625" style="229"/>
    <col min="12546" max="12546" width="36.7109375" style="229" customWidth="1"/>
    <col min="12547" max="12547" width="20.140625" style="229" customWidth="1"/>
    <col min="12548" max="12548" width="10" style="229" customWidth="1"/>
    <col min="12549" max="12549" width="17.5703125" style="229" customWidth="1"/>
    <col min="12550" max="12801" width="9.140625" style="229"/>
    <col min="12802" max="12802" width="36.7109375" style="229" customWidth="1"/>
    <col min="12803" max="12803" width="20.140625" style="229" customWidth="1"/>
    <col min="12804" max="12804" width="10" style="229" customWidth="1"/>
    <col min="12805" max="12805" width="17.5703125" style="229" customWidth="1"/>
    <col min="12806" max="13057" width="9.140625" style="229"/>
    <col min="13058" max="13058" width="36.7109375" style="229" customWidth="1"/>
    <col min="13059" max="13059" width="20.140625" style="229" customWidth="1"/>
    <col min="13060" max="13060" width="10" style="229" customWidth="1"/>
    <col min="13061" max="13061" width="17.5703125" style="229" customWidth="1"/>
    <col min="13062" max="13313" width="9.140625" style="229"/>
    <col min="13314" max="13314" width="36.7109375" style="229" customWidth="1"/>
    <col min="13315" max="13315" width="20.140625" style="229" customWidth="1"/>
    <col min="13316" max="13316" width="10" style="229" customWidth="1"/>
    <col min="13317" max="13317" width="17.5703125" style="229" customWidth="1"/>
    <col min="13318" max="13569" width="9.140625" style="229"/>
    <col min="13570" max="13570" width="36.7109375" style="229" customWidth="1"/>
    <col min="13571" max="13571" width="20.140625" style="229" customWidth="1"/>
    <col min="13572" max="13572" width="10" style="229" customWidth="1"/>
    <col min="13573" max="13573" width="17.5703125" style="229" customWidth="1"/>
    <col min="13574" max="13825" width="9.140625" style="229"/>
    <col min="13826" max="13826" width="36.7109375" style="229" customWidth="1"/>
    <col min="13827" max="13827" width="20.140625" style="229" customWidth="1"/>
    <col min="13828" max="13828" width="10" style="229" customWidth="1"/>
    <col min="13829" max="13829" width="17.5703125" style="229" customWidth="1"/>
    <col min="13830" max="14081" width="9.140625" style="229"/>
    <col min="14082" max="14082" width="36.7109375" style="229" customWidth="1"/>
    <col min="14083" max="14083" width="20.140625" style="229" customWidth="1"/>
    <col min="14084" max="14084" width="10" style="229" customWidth="1"/>
    <col min="14085" max="14085" width="17.5703125" style="229" customWidth="1"/>
    <col min="14086" max="14337" width="9.140625" style="229"/>
    <col min="14338" max="14338" width="36.7109375" style="229" customWidth="1"/>
    <col min="14339" max="14339" width="20.140625" style="229" customWidth="1"/>
    <col min="14340" max="14340" width="10" style="229" customWidth="1"/>
    <col min="14341" max="14341" width="17.5703125" style="229" customWidth="1"/>
    <col min="14342" max="14593" width="9.140625" style="229"/>
    <col min="14594" max="14594" width="36.7109375" style="229" customWidth="1"/>
    <col min="14595" max="14595" width="20.140625" style="229" customWidth="1"/>
    <col min="14596" max="14596" width="10" style="229" customWidth="1"/>
    <col min="14597" max="14597" width="17.5703125" style="229" customWidth="1"/>
    <col min="14598" max="14849" width="9.140625" style="229"/>
    <col min="14850" max="14850" width="36.7109375" style="229" customWidth="1"/>
    <col min="14851" max="14851" width="20.140625" style="229" customWidth="1"/>
    <col min="14852" max="14852" width="10" style="229" customWidth="1"/>
    <col min="14853" max="14853" width="17.5703125" style="229" customWidth="1"/>
    <col min="14854" max="15105" width="9.140625" style="229"/>
    <col min="15106" max="15106" width="36.7109375" style="229" customWidth="1"/>
    <col min="15107" max="15107" width="20.140625" style="229" customWidth="1"/>
    <col min="15108" max="15108" width="10" style="229" customWidth="1"/>
    <col min="15109" max="15109" width="17.5703125" style="229" customWidth="1"/>
    <col min="15110" max="15361" width="9.140625" style="229"/>
    <col min="15362" max="15362" width="36.7109375" style="229" customWidth="1"/>
    <col min="15363" max="15363" width="20.140625" style="229" customWidth="1"/>
    <col min="15364" max="15364" width="10" style="229" customWidth="1"/>
    <col min="15365" max="15365" width="17.5703125" style="229" customWidth="1"/>
    <col min="15366" max="15617" width="9.140625" style="229"/>
    <col min="15618" max="15618" width="36.7109375" style="229" customWidth="1"/>
    <col min="15619" max="15619" width="20.140625" style="229" customWidth="1"/>
    <col min="15620" max="15620" width="10" style="229" customWidth="1"/>
    <col min="15621" max="15621" width="17.5703125" style="229" customWidth="1"/>
    <col min="15622" max="15873" width="9.140625" style="229"/>
    <col min="15874" max="15874" width="36.7109375" style="229" customWidth="1"/>
    <col min="15875" max="15875" width="20.140625" style="229" customWidth="1"/>
    <col min="15876" max="15876" width="10" style="229" customWidth="1"/>
    <col min="15877" max="15877" width="17.5703125" style="229" customWidth="1"/>
    <col min="15878" max="16129" width="9.140625" style="229"/>
    <col min="16130" max="16130" width="36.7109375" style="229" customWidth="1"/>
    <col min="16131" max="16131" width="20.140625" style="229" customWidth="1"/>
    <col min="16132" max="16132" width="10" style="229" customWidth="1"/>
    <col min="16133" max="16133" width="17.5703125" style="229" customWidth="1"/>
    <col min="16134" max="16384" width="9.140625" style="229"/>
  </cols>
  <sheetData>
    <row r="1" spans="1:5" ht="18" x14ac:dyDescent="0.25">
      <c r="B1" s="226"/>
      <c r="C1" s="227"/>
      <c r="D1" s="227"/>
      <c r="E1" s="228" t="s">
        <v>849</v>
      </c>
    </row>
    <row r="2" spans="1:5" ht="80.45" customHeight="1" thickBot="1" x14ac:dyDescent="0.25">
      <c r="B2" s="230" t="s">
        <v>842</v>
      </c>
      <c r="C2" s="260"/>
      <c r="D2" s="231" t="s">
        <v>419</v>
      </c>
      <c r="E2" s="232"/>
    </row>
    <row r="3" spans="1:5" ht="15.75" x14ac:dyDescent="0.25">
      <c r="B3" s="233" t="s">
        <v>420</v>
      </c>
      <c r="C3" s="234" t="s">
        <v>421</v>
      </c>
      <c r="D3" s="235"/>
      <c r="E3" s="236" t="s">
        <v>422</v>
      </c>
    </row>
    <row r="4" spans="1:5" x14ac:dyDescent="0.2">
      <c r="B4" s="237"/>
      <c r="C4" s="238"/>
      <c r="D4" s="239"/>
      <c r="E4" s="240" t="s">
        <v>423</v>
      </c>
    </row>
    <row r="5" spans="1:5" ht="32.450000000000003" customHeight="1" x14ac:dyDescent="0.25">
      <c r="A5" s="229">
        <v>61641</v>
      </c>
      <c r="B5" s="241" t="s">
        <v>850</v>
      </c>
      <c r="C5" s="242" t="s">
        <v>425</v>
      </c>
      <c r="D5" s="243"/>
      <c r="E5" s="244"/>
    </row>
    <row r="6" spans="1:5" ht="32.450000000000003" customHeight="1" x14ac:dyDescent="0.25">
      <c r="A6" s="229">
        <v>61739</v>
      </c>
      <c r="B6" s="241" t="s">
        <v>445</v>
      </c>
      <c r="C6" s="242" t="s">
        <v>446</v>
      </c>
      <c r="D6" s="243"/>
      <c r="E6" s="244"/>
    </row>
    <row r="7" spans="1:5" ht="32.450000000000003" customHeight="1" x14ac:dyDescent="0.25">
      <c r="A7" s="229">
        <v>61618</v>
      </c>
      <c r="B7" s="241" t="s">
        <v>452</v>
      </c>
      <c r="C7" s="242" t="s">
        <v>451</v>
      </c>
      <c r="D7" s="243"/>
      <c r="E7" s="244"/>
    </row>
    <row r="8" spans="1:5" ht="32.450000000000003" customHeight="1" x14ac:dyDescent="0.25">
      <c r="A8" s="229">
        <v>62614</v>
      </c>
      <c r="B8" s="241" t="s">
        <v>847</v>
      </c>
      <c r="C8" s="242" t="s">
        <v>846</v>
      </c>
      <c r="D8" s="243">
        <v>10</v>
      </c>
      <c r="E8" s="244"/>
    </row>
    <row r="9" spans="1:5" ht="32.450000000000003" customHeight="1" x14ac:dyDescent="0.25">
      <c r="B9" s="241" t="s">
        <v>843</v>
      </c>
      <c r="C9" s="242">
        <v>61633</v>
      </c>
      <c r="D9" s="243"/>
      <c r="E9" s="244"/>
    </row>
    <row r="10" spans="1:5" ht="32.450000000000003" customHeight="1" x14ac:dyDescent="0.25">
      <c r="B10" s="241" t="s">
        <v>844</v>
      </c>
      <c r="C10" s="242">
        <v>61634</v>
      </c>
      <c r="D10" s="243"/>
      <c r="E10" s="244"/>
    </row>
    <row r="11" spans="1:5" ht="32.450000000000003" customHeight="1" x14ac:dyDescent="0.25">
      <c r="B11" s="245" t="s">
        <v>845</v>
      </c>
      <c r="C11" s="246" t="s">
        <v>848</v>
      </c>
      <c r="D11" s="247"/>
      <c r="E11" s="248"/>
    </row>
    <row r="12" spans="1:5" ht="32.450000000000003" customHeight="1" x14ac:dyDescent="0.25">
      <c r="B12" s="249"/>
      <c r="C12" s="246"/>
      <c r="D12" s="250"/>
      <c r="E12" s="251"/>
    </row>
    <row r="13" spans="1:5" ht="28.15" customHeight="1" thickBot="1" x14ac:dyDescent="0.3">
      <c r="B13" s="252"/>
      <c r="C13" s="253"/>
      <c r="D13" s="254"/>
      <c r="E13" s="255"/>
    </row>
  </sheetData>
  <printOptions horizontalCentered="1"/>
  <pageMargins left="0" right="0" top="0.6" bottom="0.25" header="0.2" footer="0.3"/>
  <pageSetup scale="80" orientation="portrait" r:id="rId1"/>
  <headerFooter>
    <oddHeader xml:space="preserve">&amp;L&amp;"-,Bold"Order Date: &amp;
&amp;C&amp;"-,Bold"&amp;14FAIRBANKS DISTRIBUTORS - &amp;A
Cust ID 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F0"/>
  </sheetPr>
  <dimension ref="A1:J99"/>
  <sheetViews>
    <sheetView view="pageLayout" zoomScaleNormal="100" workbookViewId="0">
      <selection activeCell="A5" sqref="A5"/>
    </sheetView>
  </sheetViews>
  <sheetFormatPr defaultRowHeight="15" x14ac:dyDescent="0.25"/>
  <cols>
    <col min="1" max="2" width="10" style="1" customWidth="1"/>
    <col min="3" max="3" width="40.7109375" style="1" customWidth="1"/>
    <col min="4" max="4" width="15.85546875" style="1" customWidth="1"/>
    <col min="5" max="5" width="11" style="1" customWidth="1"/>
    <col min="6" max="6" width="12" style="1" customWidth="1"/>
    <col min="7" max="16384" width="9.140625" style="1"/>
  </cols>
  <sheetData>
    <row r="1" spans="1:10" x14ac:dyDescent="0.25">
      <c r="C1" s="704"/>
    </row>
    <row r="2" spans="1:10" x14ac:dyDescent="0.25">
      <c r="C2" s="1" t="s">
        <v>1</v>
      </c>
    </row>
    <row r="4" spans="1:10" x14ac:dyDescent="0.25">
      <c r="A4" s="1" t="s">
        <v>0</v>
      </c>
      <c r="C4" s="741" t="s">
        <v>4</v>
      </c>
      <c r="D4" s="846" t="s">
        <v>853</v>
      </c>
      <c r="E4" s="1" t="s">
        <v>364</v>
      </c>
      <c r="J4" s="705"/>
    </row>
    <row r="5" spans="1:10" x14ac:dyDescent="0.25">
      <c r="A5" s="2"/>
      <c r="B5" s="317">
        <v>61635</v>
      </c>
      <c r="C5" s="706" t="s">
        <v>12</v>
      </c>
      <c r="D5" s="2" t="s">
        <v>13</v>
      </c>
      <c r="E5" s="2"/>
      <c r="F5" s="2"/>
    </row>
    <row r="6" spans="1:10" x14ac:dyDescent="0.25">
      <c r="A6" s="2"/>
      <c r="B6" s="317">
        <v>70016</v>
      </c>
      <c r="C6" s="706" t="s">
        <v>516</v>
      </c>
      <c r="D6" s="2" t="s">
        <v>515</v>
      </c>
      <c r="E6" s="2"/>
      <c r="F6" s="2"/>
    </row>
    <row r="7" spans="1:10" x14ac:dyDescent="0.25">
      <c r="A7" s="2"/>
      <c r="B7" s="2">
        <v>62619</v>
      </c>
      <c r="C7" s="707" t="s">
        <v>1002</v>
      </c>
      <c r="D7" s="2" t="s">
        <v>928</v>
      </c>
      <c r="E7" s="2"/>
      <c r="F7" s="2"/>
    </row>
    <row r="8" spans="1:10" ht="15.75" x14ac:dyDescent="0.25">
      <c r="A8" s="2"/>
      <c r="B8" s="700">
        <v>70003</v>
      </c>
      <c r="C8" s="22" t="s">
        <v>14</v>
      </c>
      <c r="D8" s="12" t="s">
        <v>296</v>
      </c>
      <c r="E8" s="2"/>
      <c r="F8" s="2"/>
    </row>
    <row r="9" spans="1:10" x14ac:dyDescent="0.25">
      <c r="A9" s="109"/>
      <c r="B9" s="109"/>
      <c r="C9" s="741" t="s">
        <v>115</v>
      </c>
      <c r="D9" s="109"/>
      <c r="E9" s="109"/>
      <c r="F9" s="109"/>
    </row>
    <row r="10" spans="1:10" x14ac:dyDescent="0.25">
      <c r="A10" s="2"/>
      <c r="B10" s="2">
        <v>61041</v>
      </c>
      <c r="C10" s="707" t="s">
        <v>260</v>
      </c>
      <c r="D10" s="2" t="s">
        <v>926</v>
      </c>
      <c r="E10" s="2"/>
      <c r="F10" s="2"/>
    </row>
    <row r="11" spans="1:10" x14ac:dyDescent="0.25">
      <c r="A11" s="2"/>
      <c r="B11" s="2">
        <v>61042</v>
      </c>
      <c r="C11" s="707" t="s">
        <v>261</v>
      </c>
      <c r="D11" s="2" t="s">
        <v>927</v>
      </c>
      <c r="E11" s="2"/>
      <c r="F11" s="2"/>
    </row>
    <row r="12" spans="1:10" x14ac:dyDescent="0.25">
      <c r="A12" s="109"/>
      <c r="C12" s="203"/>
      <c r="E12" s="300"/>
      <c r="F12" s="300"/>
    </row>
    <row r="13" spans="1:10" x14ac:dyDescent="0.25">
      <c r="A13" s="109"/>
      <c r="B13" s="109"/>
      <c r="C13" s="743" t="s">
        <v>860</v>
      </c>
      <c r="D13" s="208"/>
      <c r="E13" s="109"/>
      <c r="F13" s="109"/>
    </row>
    <row r="14" spans="1:10" x14ac:dyDescent="0.25">
      <c r="A14" s="2"/>
      <c r="B14" s="317">
        <v>61644</v>
      </c>
      <c r="C14" s="706" t="s">
        <v>915</v>
      </c>
      <c r="D14" s="2" t="s">
        <v>899</v>
      </c>
      <c r="E14" s="2"/>
      <c r="F14" s="2"/>
    </row>
    <row r="15" spans="1:10" x14ac:dyDescent="0.25">
      <c r="A15" s="2"/>
      <c r="B15" s="317">
        <v>61739</v>
      </c>
      <c r="C15" s="706" t="s">
        <v>861</v>
      </c>
      <c r="D15" s="2" t="s">
        <v>862</v>
      </c>
      <c r="E15" s="2"/>
      <c r="F15" s="2"/>
    </row>
    <row r="16" spans="1:10" x14ac:dyDescent="0.25">
      <c r="A16" s="109"/>
      <c r="C16" s="203"/>
      <c r="E16" s="109"/>
      <c r="F16" s="109"/>
    </row>
    <row r="17" spans="1:6" x14ac:dyDescent="0.25">
      <c r="A17" s="109"/>
      <c r="C17" s="742" t="s">
        <v>889</v>
      </c>
      <c r="E17" s="207"/>
      <c r="F17" s="207"/>
    </row>
    <row r="18" spans="1:6" x14ac:dyDescent="0.25">
      <c r="A18" s="2"/>
      <c r="B18" s="317">
        <v>70748</v>
      </c>
      <c r="C18" s="706" t="s">
        <v>890</v>
      </c>
      <c r="D18" s="2" t="s">
        <v>891</v>
      </c>
      <c r="E18" s="2"/>
      <c r="F18" s="2"/>
    </row>
    <row r="19" spans="1:6" x14ac:dyDescent="0.25">
      <c r="A19" s="2"/>
      <c r="B19" s="317">
        <v>70749</v>
      </c>
      <c r="C19" s="706" t="s">
        <v>892</v>
      </c>
      <c r="D19" s="2" t="s">
        <v>893</v>
      </c>
      <c r="E19" s="2"/>
      <c r="F19" s="2"/>
    </row>
    <row r="20" spans="1:6" x14ac:dyDescent="0.25">
      <c r="A20" s="2"/>
      <c r="B20" s="317">
        <v>70750</v>
      </c>
      <c r="C20" s="706" t="s">
        <v>894</v>
      </c>
      <c r="D20" s="2" t="s">
        <v>895</v>
      </c>
      <c r="E20" s="2"/>
      <c r="F20" s="2"/>
    </row>
    <row r="21" spans="1:6" x14ac:dyDescent="0.25">
      <c r="A21" s="2"/>
      <c r="B21" s="317">
        <v>70751</v>
      </c>
      <c r="C21" s="706" t="s">
        <v>896</v>
      </c>
      <c r="D21" s="2" t="s">
        <v>897</v>
      </c>
      <c r="E21" s="2"/>
      <c r="F21" s="2"/>
    </row>
    <row r="22" spans="1:6" x14ac:dyDescent="0.25">
      <c r="A22" s="2"/>
      <c r="B22" s="2">
        <v>70752</v>
      </c>
      <c r="C22" s="707" t="s">
        <v>898</v>
      </c>
      <c r="D22" s="707" t="s">
        <v>714</v>
      </c>
      <c r="E22" s="2"/>
      <c r="F22" s="2"/>
    </row>
    <row r="23" spans="1:6" x14ac:dyDescent="0.25">
      <c r="A23" s="109"/>
      <c r="E23" s="109"/>
      <c r="F23" s="109"/>
    </row>
    <row r="24" spans="1:6" x14ac:dyDescent="0.25">
      <c r="A24" s="109"/>
      <c r="C24" s="742" t="s">
        <v>681</v>
      </c>
      <c r="E24" s="109"/>
      <c r="F24" s="109"/>
    </row>
    <row r="25" spans="1:6" x14ac:dyDescent="0.25">
      <c r="A25" s="2"/>
      <c r="B25" s="2">
        <v>89627</v>
      </c>
      <c r="C25" s="708" t="s">
        <v>881</v>
      </c>
      <c r="D25" s="2" t="s">
        <v>882</v>
      </c>
      <c r="E25" s="2"/>
      <c r="F25" s="2"/>
    </row>
    <row r="26" spans="1:6" x14ac:dyDescent="0.25">
      <c r="A26" s="2"/>
      <c r="B26" s="2">
        <v>89626</v>
      </c>
      <c r="C26" s="708" t="s">
        <v>883</v>
      </c>
      <c r="D26" s="707" t="s">
        <v>884</v>
      </c>
      <c r="E26" s="2"/>
      <c r="F26" s="2"/>
    </row>
    <row r="27" spans="1:6" x14ac:dyDescent="0.25">
      <c r="A27" s="207"/>
      <c r="B27" s="2">
        <v>89629</v>
      </c>
      <c r="C27" s="708" t="s">
        <v>885</v>
      </c>
      <c r="D27" s="707" t="s">
        <v>886</v>
      </c>
      <c r="E27" s="207"/>
      <c r="F27" s="207"/>
    </row>
    <row r="28" spans="1:6" x14ac:dyDescent="0.25">
      <c r="A28" s="2"/>
      <c r="B28" s="2">
        <v>89628</v>
      </c>
      <c r="C28" s="708" t="s">
        <v>887</v>
      </c>
      <c r="D28" s="707" t="s">
        <v>888</v>
      </c>
      <c r="E28" s="2"/>
      <c r="F28" s="2"/>
    </row>
    <row r="29" spans="1:6" x14ac:dyDescent="0.25">
      <c r="A29" s="109"/>
      <c r="E29" s="109"/>
      <c r="F29" s="109"/>
    </row>
    <row r="30" spans="1:6" x14ac:dyDescent="0.25">
      <c r="A30" s="2"/>
      <c r="B30" s="707">
        <v>63037</v>
      </c>
      <c r="C30" s="740" t="s">
        <v>934</v>
      </c>
      <c r="D30" s="707" t="s">
        <v>935</v>
      </c>
      <c r="E30" s="2"/>
      <c r="F30" s="2"/>
    </row>
    <row r="31" spans="1:6" x14ac:dyDescent="0.25">
      <c r="A31" s="2"/>
      <c r="B31" s="2">
        <v>63036</v>
      </c>
      <c r="C31" s="738" t="s">
        <v>916</v>
      </c>
      <c r="D31" s="2" t="s">
        <v>925</v>
      </c>
      <c r="E31" s="2"/>
      <c r="F31" s="2"/>
    </row>
    <row r="32" spans="1:6" x14ac:dyDescent="0.25">
      <c r="A32" s="109"/>
      <c r="B32" s="109"/>
      <c r="C32" s="274"/>
      <c r="D32" s="109"/>
      <c r="E32" s="109"/>
      <c r="F32" s="109"/>
    </row>
    <row r="33" spans="1:6" ht="15.75" thickBot="1" x14ac:dyDescent="0.3">
      <c r="A33" s="109"/>
      <c r="C33" s="744" t="s">
        <v>939</v>
      </c>
      <c r="E33" s="109"/>
      <c r="F33" s="109"/>
    </row>
    <row r="34" spans="1:6" ht="15.75" x14ac:dyDescent="0.25">
      <c r="A34" s="2"/>
      <c r="B34" s="745">
        <v>61615</v>
      </c>
      <c r="C34" s="62" t="s">
        <v>130</v>
      </c>
      <c r="D34" s="746" t="s">
        <v>131</v>
      </c>
      <c r="E34" s="2"/>
      <c r="F34" s="2"/>
    </row>
    <row r="35" spans="1:6" ht="15.75" x14ac:dyDescent="0.25">
      <c r="A35" s="207"/>
      <c r="B35" s="745">
        <v>62468</v>
      </c>
      <c r="C35" s="22" t="s">
        <v>132</v>
      </c>
      <c r="D35" s="747" t="s">
        <v>133</v>
      </c>
      <c r="E35" s="207"/>
      <c r="F35" s="207"/>
    </row>
    <row r="36" spans="1:6" ht="15.75" x14ac:dyDescent="0.25">
      <c r="A36" s="2"/>
      <c r="B36" s="745">
        <v>61616</v>
      </c>
      <c r="C36" s="22" t="s">
        <v>134</v>
      </c>
      <c r="D36" s="747" t="s">
        <v>135</v>
      </c>
      <c r="E36" s="2"/>
      <c r="F36" s="2"/>
    </row>
    <row r="37" spans="1:6" ht="15.75" x14ac:dyDescent="0.25">
      <c r="A37" s="2"/>
      <c r="B37" s="745">
        <v>62798</v>
      </c>
      <c r="C37" s="22" t="s">
        <v>136</v>
      </c>
      <c r="D37" s="747" t="s">
        <v>137</v>
      </c>
      <c r="E37" s="2"/>
      <c r="F37" s="2"/>
    </row>
    <row r="38" spans="1:6" x14ac:dyDescent="0.25">
      <c r="A38" s="109"/>
      <c r="E38" s="109"/>
      <c r="F38" s="109"/>
    </row>
    <row r="39" spans="1:6" hidden="1" x14ac:dyDescent="0.25">
      <c r="A39" s="109"/>
      <c r="E39" s="109"/>
      <c r="F39" s="109"/>
    </row>
    <row r="40" spans="1:6" x14ac:dyDescent="0.25">
      <c r="A40" s="109"/>
      <c r="E40" s="109"/>
      <c r="F40" s="109"/>
    </row>
    <row r="41" spans="1:6" x14ac:dyDescent="0.25">
      <c r="A41" s="109"/>
      <c r="E41" s="109"/>
      <c r="F41" s="109"/>
    </row>
    <row r="42" spans="1:6" x14ac:dyDescent="0.25">
      <c r="A42" s="109"/>
      <c r="E42" s="109"/>
      <c r="F42" s="109"/>
    </row>
    <row r="43" spans="1:6" ht="15.75" x14ac:dyDescent="0.25">
      <c r="A43" s="109"/>
      <c r="B43" s="748"/>
      <c r="C43" s="637"/>
      <c r="D43" s="749"/>
      <c r="E43" s="109"/>
      <c r="F43" s="109"/>
    </row>
    <row r="44" spans="1:6" x14ac:dyDescent="0.25">
      <c r="A44" s="109"/>
      <c r="E44" s="109"/>
      <c r="F44" s="109"/>
    </row>
    <row r="45" spans="1:6" x14ac:dyDescent="0.25">
      <c r="A45" s="109"/>
      <c r="E45" s="109"/>
      <c r="F45" s="109"/>
    </row>
    <row r="46" spans="1:6" x14ac:dyDescent="0.25">
      <c r="A46" s="109"/>
      <c r="E46" s="109"/>
      <c r="F46" s="109"/>
    </row>
    <row r="47" spans="1:6" x14ac:dyDescent="0.25">
      <c r="A47" s="109"/>
      <c r="E47" s="109"/>
      <c r="F47" s="109"/>
    </row>
    <row r="48" spans="1:6" x14ac:dyDescent="0.25">
      <c r="A48" s="109"/>
      <c r="E48" s="274"/>
      <c r="F48" s="109"/>
    </row>
    <row r="49" spans="1:6" x14ac:dyDescent="0.25">
      <c r="A49" s="109"/>
      <c r="E49" s="274"/>
      <c r="F49" s="109"/>
    </row>
    <row r="50" spans="1:6" x14ac:dyDescent="0.25">
      <c r="A50" s="109"/>
      <c r="E50" s="274"/>
      <c r="F50" s="109"/>
    </row>
    <row r="51" spans="1:6" x14ac:dyDescent="0.25">
      <c r="A51" s="109"/>
      <c r="B51" s="109"/>
      <c r="C51" s="737"/>
      <c r="D51" s="274"/>
      <c r="E51" s="274"/>
      <c r="F51" s="109"/>
    </row>
    <row r="53" spans="1:6" x14ac:dyDescent="0.25">
      <c r="A53" s="109"/>
      <c r="B53" s="109"/>
      <c r="C53" s="741" t="s">
        <v>858</v>
      </c>
      <c r="D53" s="208"/>
      <c r="E53" s="109" t="s">
        <v>1003</v>
      </c>
      <c r="F53" s="109" t="s">
        <v>1004</v>
      </c>
    </row>
    <row r="54" spans="1:6" x14ac:dyDescent="0.25">
      <c r="A54" s="2"/>
      <c r="B54" s="317">
        <v>62968</v>
      </c>
      <c r="C54" s="706" t="s">
        <v>859</v>
      </c>
      <c r="D54" s="717" t="s">
        <v>109</v>
      </c>
      <c r="E54" s="2"/>
      <c r="F54" s="2">
        <v>10</v>
      </c>
    </row>
    <row r="55" spans="1:6" ht="15.75" x14ac:dyDescent="0.25">
      <c r="A55" s="2"/>
      <c r="B55" s="750">
        <v>62970</v>
      </c>
      <c r="C55" s="119" t="s">
        <v>110</v>
      </c>
      <c r="D55" s="753" t="s">
        <v>111</v>
      </c>
      <c r="E55" s="2"/>
      <c r="F55" s="2">
        <v>6</v>
      </c>
    </row>
    <row r="56" spans="1:6" ht="16.5" thickBot="1" x14ac:dyDescent="0.3">
      <c r="A56" s="2"/>
      <c r="B56" s="2">
        <v>62697</v>
      </c>
      <c r="C56" s="203" t="s">
        <v>1005</v>
      </c>
      <c r="D56" s="71" t="s">
        <v>105</v>
      </c>
      <c r="E56" s="2"/>
      <c r="F56" s="2">
        <v>8</v>
      </c>
    </row>
    <row r="57" spans="1:6" hidden="1" x14ac:dyDescent="0.25">
      <c r="A57" s="109"/>
      <c r="C57" s="203"/>
      <c r="E57" s="109"/>
      <c r="F57" s="109"/>
    </row>
    <row r="58" spans="1:6" x14ac:dyDescent="0.25">
      <c r="A58" s="109"/>
      <c r="B58" s="109"/>
      <c r="C58" s="741" t="s">
        <v>172</v>
      </c>
      <c r="D58" s="208"/>
      <c r="E58" s="109"/>
      <c r="F58" s="109"/>
    </row>
    <row r="59" spans="1:6" x14ac:dyDescent="0.25">
      <c r="A59" s="2"/>
      <c r="B59" s="2">
        <v>63008</v>
      </c>
      <c r="C59" s="706" t="s">
        <v>936</v>
      </c>
      <c r="D59" s="2" t="s">
        <v>937</v>
      </c>
      <c r="E59" s="2"/>
      <c r="F59" s="2">
        <v>10</v>
      </c>
    </row>
    <row r="60" spans="1:6" x14ac:dyDescent="0.25">
      <c r="A60" s="2"/>
      <c r="B60" s="2">
        <v>62975</v>
      </c>
      <c r="C60" s="706" t="s">
        <v>863</v>
      </c>
      <c r="D60" s="2" t="s">
        <v>864</v>
      </c>
      <c r="E60" s="2"/>
      <c r="F60" s="2">
        <v>18</v>
      </c>
    </row>
    <row r="61" spans="1:6" x14ac:dyDescent="0.25">
      <c r="A61" s="2"/>
      <c r="B61" s="2">
        <v>61622</v>
      </c>
      <c r="C61" s="706" t="s">
        <v>1006</v>
      </c>
      <c r="D61" s="2" t="s">
        <v>865</v>
      </c>
      <c r="E61" s="2"/>
      <c r="F61" s="2">
        <v>18</v>
      </c>
    </row>
    <row r="62" spans="1:6" x14ac:dyDescent="0.25">
      <c r="A62" s="2"/>
      <c r="B62" s="317">
        <v>62432</v>
      </c>
      <c r="C62" s="706" t="s">
        <v>866</v>
      </c>
      <c r="D62" s="2" t="s">
        <v>867</v>
      </c>
      <c r="E62" s="2"/>
      <c r="F62" s="2">
        <v>18</v>
      </c>
    </row>
    <row r="63" spans="1:6" x14ac:dyDescent="0.25">
      <c r="A63" s="2"/>
      <c r="B63" s="2">
        <v>62425</v>
      </c>
      <c r="C63" s="706" t="s">
        <v>868</v>
      </c>
      <c r="D63" s="2" t="s">
        <v>869</v>
      </c>
      <c r="E63" s="2"/>
      <c r="F63" s="2">
        <v>18</v>
      </c>
    </row>
    <row r="64" spans="1:6" x14ac:dyDescent="0.25">
      <c r="A64" s="2"/>
      <c r="B64" s="2">
        <v>61664</v>
      </c>
      <c r="C64" s="706" t="s">
        <v>870</v>
      </c>
      <c r="D64" s="2" t="s">
        <v>871</v>
      </c>
      <c r="E64" s="2"/>
      <c r="F64" s="2">
        <v>18</v>
      </c>
    </row>
    <row r="65" spans="1:6" x14ac:dyDescent="0.25">
      <c r="A65" s="109"/>
      <c r="B65" s="109"/>
      <c r="C65" s="741" t="s">
        <v>186</v>
      </c>
      <c r="D65" s="207"/>
    </row>
    <row r="66" spans="1:6" x14ac:dyDescent="0.25">
      <c r="A66" s="2"/>
      <c r="B66" s="2">
        <v>61681</v>
      </c>
      <c r="C66" s="706" t="s">
        <v>872</v>
      </c>
      <c r="D66" s="2" t="s">
        <v>873</v>
      </c>
      <c r="E66" s="2"/>
      <c r="F66" s="2">
        <v>12</v>
      </c>
    </row>
    <row r="67" spans="1:6" x14ac:dyDescent="0.25">
      <c r="A67" s="2"/>
      <c r="B67" s="2">
        <v>61682</v>
      </c>
      <c r="C67" s="706" t="s">
        <v>874</v>
      </c>
      <c r="D67" s="2" t="s">
        <v>875</v>
      </c>
      <c r="E67" s="2"/>
      <c r="F67" s="2">
        <v>12</v>
      </c>
    </row>
    <row r="68" spans="1:6" x14ac:dyDescent="0.25">
      <c r="A68" s="2"/>
      <c r="B68" s="2">
        <v>61683</v>
      </c>
      <c r="C68" s="706" t="s">
        <v>876</v>
      </c>
      <c r="D68" s="2" t="s">
        <v>877</v>
      </c>
      <c r="E68" s="2"/>
      <c r="F68" s="2">
        <v>12</v>
      </c>
    </row>
    <row r="69" spans="1:6" x14ac:dyDescent="0.25">
      <c r="A69" s="2"/>
      <c r="B69" s="2">
        <v>61683</v>
      </c>
      <c r="C69" s="706" t="s">
        <v>878</v>
      </c>
      <c r="D69" s="2" t="s">
        <v>879</v>
      </c>
      <c r="E69" s="2"/>
      <c r="F69" s="2">
        <v>12</v>
      </c>
    </row>
    <row r="70" spans="1:6" x14ac:dyDescent="0.25">
      <c r="A70" s="2"/>
      <c r="B70" s="357">
        <v>61686</v>
      </c>
      <c r="C70" s="707" t="s">
        <v>914</v>
      </c>
      <c r="D70" s="2" t="s">
        <v>929</v>
      </c>
      <c r="E70" s="2"/>
      <c r="F70" s="2">
        <v>12</v>
      </c>
    </row>
    <row r="71" spans="1:6" x14ac:dyDescent="0.25">
      <c r="A71" s="109"/>
      <c r="B71" s="109"/>
      <c r="C71" s="741" t="s">
        <v>880</v>
      </c>
      <c r="D71" s="207"/>
    </row>
    <row r="72" spans="1:6" x14ac:dyDescent="0.25">
      <c r="A72" s="2"/>
      <c r="B72" s="2">
        <v>70814</v>
      </c>
      <c r="C72" s="2" t="s">
        <v>496</v>
      </c>
      <c r="D72" s="2" t="s">
        <v>497</v>
      </c>
      <c r="E72" s="2"/>
      <c r="F72" s="2">
        <v>12</v>
      </c>
    </row>
    <row r="73" spans="1:6" x14ac:dyDescent="0.25">
      <c r="A73" s="2"/>
      <c r="B73" s="2">
        <v>62839</v>
      </c>
      <c r="C73" s="2" t="s">
        <v>1007</v>
      </c>
      <c r="D73" s="2" t="s">
        <v>52</v>
      </c>
      <c r="E73" s="2"/>
      <c r="F73" s="2">
        <v>10</v>
      </c>
    </row>
    <row r="74" spans="1:6" x14ac:dyDescent="0.25">
      <c r="A74" s="2"/>
      <c r="B74" s="2">
        <v>62838</v>
      </c>
      <c r="C74" s="706" t="s">
        <v>49</v>
      </c>
      <c r="D74" s="2" t="s">
        <v>50</v>
      </c>
      <c r="E74" s="2"/>
      <c r="F74" s="2">
        <v>10</v>
      </c>
    </row>
    <row r="75" spans="1:6" x14ac:dyDescent="0.25">
      <c r="A75" s="2"/>
      <c r="B75" s="2">
        <v>62966</v>
      </c>
      <c r="C75" s="706" t="s">
        <v>55</v>
      </c>
      <c r="D75" s="2" t="s">
        <v>495</v>
      </c>
      <c r="E75" s="2"/>
      <c r="F75" s="2">
        <v>10</v>
      </c>
    </row>
    <row r="76" spans="1:6" x14ac:dyDescent="0.25">
      <c r="A76" s="2"/>
      <c r="B76" s="2"/>
      <c r="C76" s="706"/>
      <c r="D76" s="2"/>
      <c r="E76" s="2"/>
      <c r="F76" s="2"/>
    </row>
    <row r="77" spans="1:6" x14ac:dyDescent="0.25">
      <c r="A77" s="2"/>
      <c r="B77" s="2"/>
      <c r="C77" s="706"/>
      <c r="D77" s="2"/>
      <c r="E77" s="2"/>
      <c r="F77" s="2"/>
    </row>
    <row r="78" spans="1:6" x14ac:dyDescent="0.25">
      <c r="A78" s="109"/>
      <c r="C78" s="203"/>
    </row>
    <row r="79" spans="1:6" x14ac:dyDescent="0.25">
      <c r="A79" s="109"/>
      <c r="B79" s="109"/>
      <c r="C79" s="741" t="s">
        <v>271</v>
      </c>
      <c r="D79" s="207"/>
    </row>
    <row r="80" spans="1:6" x14ac:dyDescent="0.25">
      <c r="A80" s="2"/>
      <c r="B80" s="2">
        <v>63045</v>
      </c>
      <c r="C80" s="706" t="s">
        <v>854</v>
      </c>
      <c r="D80" s="2" t="s">
        <v>855</v>
      </c>
      <c r="E80" s="2"/>
      <c r="F80" s="2">
        <v>10</v>
      </c>
    </row>
    <row r="81" spans="1:6" x14ac:dyDescent="0.25">
      <c r="A81" s="2"/>
      <c r="B81" s="2">
        <v>89602</v>
      </c>
      <c r="C81" s="706" t="s">
        <v>856</v>
      </c>
      <c r="D81" s="2" t="s">
        <v>857</v>
      </c>
      <c r="E81" s="2"/>
      <c r="F81" s="2">
        <v>10</v>
      </c>
    </row>
    <row r="82" spans="1:6" x14ac:dyDescent="0.25">
      <c r="A82" s="2"/>
      <c r="B82" s="357">
        <v>89600</v>
      </c>
      <c r="C82" s="707" t="s">
        <v>917</v>
      </c>
      <c r="D82" s="2" t="s">
        <v>921</v>
      </c>
      <c r="E82" s="2"/>
      <c r="F82" s="2">
        <v>10</v>
      </c>
    </row>
    <row r="83" spans="1:6" x14ac:dyDescent="0.25">
      <c r="A83" s="2"/>
      <c r="B83" s="357">
        <v>89599</v>
      </c>
      <c r="C83" s="707" t="s">
        <v>918</v>
      </c>
      <c r="D83" s="2" t="s">
        <v>922</v>
      </c>
      <c r="E83" s="2"/>
      <c r="F83" s="2">
        <v>10</v>
      </c>
    </row>
    <row r="84" spans="1:6" x14ac:dyDescent="0.25">
      <c r="A84" s="2"/>
      <c r="B84" s="357">
        <v>89608</v>
      </c>
      <c r="C84" s="707" t="s">
        <v>919</v>
      </c>
      <c r="D84" s="2" t="s">
        <v>923</v>
      </c>
      <c r="E84" s="2"/>
      <c r="F84" s="2">
        <v>10</v>
      </c>
    </row>
    <row r="85" spans="1:6" x14ac:dyDescent="0.25">
      <c r="A85" s="2"/>
      <c r="B85" s="357">
        <v>89605</v>
      </c>
      <c r="C85" s="707" t="s">
        <v>920</v>
      </c>
      <c r="D85" s="2" t="s">
        <v>923</v>
      </c>
      <c r="E85" s="2"/>
      <c r="F85" s="2">
        <v>10</v>
      </c>
    </row>
    <row r="86" spans="1:6" x14ac:dyDescent="0.25">
      <c r="A86" s="2"/>
      <c r="B86" s="357">
        <v>89622</v>
      </c>
      <c r="C86" s="707" t="s">
        <v>1008</v>
      </c>
      <c r="D86" s="2" t="s">
        <v>924</v>
      </c>
      <c r="E86" s="2"/>
      <c r="F86" s="2">
        <v>10</v>
      </c>
    </row>
    <row r="87" spans="1:6" x14ac:dyDescent="0.25">
      <c r="A87" s="109"/>
      <c r="C87" s="203"/>
    </row>
    <row r="88" spans="1:6" x14ac:dyDescent="0.25">
      <c r="A88" s="109"/>
      <c r="C88" s="742" t="s">
        <v>938</v>
      </c>
    </row>
    <row r="89" spans="1:6" x14ac:dyDescent="0.25">
      <c r="A89" s="2"/>
      <c r="B89" s="2">
        <v>61603</v>
      </c>
      <c r="C89" s="706" t="s">
        <v>17</v>
      </c>
      <c r="D89" s="2" t="s">
        <v>18</v>
      </c>
      <c r="E89" s="2"/>
      <c r="F89" s="2">
        <v>7</v>
      </c>
    </row>
    <row r="90" spans="1:6" x14ac:dyDescent="0.25">
      <c r="A90" s="109"/>
    </row>
    <row r="91" spans="1:6" ht="15.75" thickBot="1" x14ac:dyDescent="0.3">
      <c r="A91" s="109"/>
      <c r="C91" s="742" t="s">
        <v>940</v>
      </c>
    </row>
    <row r="92" spans="1:6" ht="15.75" x14ac:dyDescent="0.25">
      <c r="A92" s="2"/>
      <c r="B92" s="751">
        <v>70306</v>
      </c>
      <c r="C92" s="428" t="s">
        <v>141</v>
      </c>
      <c r="D92" s="12" t="s">
        <v>142</v>
      </c>
      <c r="E92" s="2"/>
      <c r="F92" s="2">
        <v>9</v>
      </c>
    </row>
    <row r="93" spans="1:6" ht="15.75" x14ac:dyDescent="0.25">
      <c r="A93" s="2"/>
      <c r="B93" s="752">
        <v>63060</v>
      </c>
      <c r="C93" s="22" t="s">
        <v>143</v>
      </c>
      <c r="D93" s="17" t="s">
        <v>144</v>
      </c>
      <c r="E93" s="2"/>
      <c r="F93" s="2">
        <v>10</v>
      </c>
    </row>
    <row r="95" spans="1:6" ht="16.5" thickBot="1" x14ac:dyDescent="0.3">
      <c r="A95" s="2"/>
      <c r="B95" s="2">
        <v>74549</v>
      </c>
      <c r="C95" s="2" t="s">
        <v>817</v>
      </c>
      <c r="D95" s="77" t="s">
        <v>507</v>
      </c>
      <c r="E95" s="2"/>
      <c r="F95" s="2">
        <v>7</v>
      </c>
    </row>
    <row r="96" spans="1:6" x14ac:dyDescent="0.25">
      <c r="A96" s="109"/>
      <c r="C96" s="742" t="s">
        <v>1009</v>
      </c>
    </row>
    <row r="97" spans="1:6" x14ac:dyDescent="0.25">
      <c r="A97" s="2"/>
      <c r="B97" s="2">
        <v>62473</v>
      </c>
      <c r="C97" s="706" t="s">
        <v>1010</v>
      </c>
      <c r="D97" s="2" t="s">
        <v>1011</v>
      </c>
      <c r="E97" s="2"/>
      <c r="F97" s="2">
        <v>10</v>
      </c>
    </row>
    <row r="98" spans="1:6" x14ac:dyDescent="0.25">
      <c r="A98" s="2"/>
      <c r="B98" s="2"/>
      <c r="C98" s="706"/>
      <c r="D98" s="2"/>
      <c r="E98" s="2"/>
      <c r="F98" s="2"/>
    </row>
    <row r="99" spans="1:6" x14ac:dyDescent="0.25">
      <c r="A99" s="2"/>
      <c r="B99" s="357"/>
      <c r="C99" s="707"/>
      <c r="D99" s="2"/>
      <c r="E99" s="2"/>
      <c r="F99" s="2"/>
    </row>
  </sheetData>
  <printOptions horizontalCentered="1"/>
  <pageMargins left="0" right="0" top="0.6" bottom="0.25" header="0.2" footer="0.3"/>
  <pageSetup orientation="portrait" r:id="rId1"/>
  <headerFooter>
    <oddHeader>&amp;L&amp;"-,Bold"Order Date:
&amp;C&amp;"-,Bold"&amp;14IGA&amp;R&amp;"-,Bold"Delivery Date: xx/xx/2017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9">
    <tabColor rgb="FF00B0F0"/>
  </sheetPr>
  <dimension ref="A4:K23"/>
  <sheetViews>
    <sheetView view="pageLayout" zoomScaleNormal="100" workbookViewId="0">
      <selection activeCell="E16" sqref="E16"/>
    </sheetView>
  </sheetViews>
  <sheetFormatPr defaultColWidth="8.85546875" defaultRowHeight="15" x14ac:dyDescent="0.25"/>
  <cols>
    <col min="1" max="1" width="10.7109375" style="1" customWidth="1"/>
    <col min="2" max="2" width="11" style="1" customWidth="1"/>
    <col min="3" max="4" width="12.140625" style="1" customWidth="1"/>
    <col min="5" max="5" width="11.7109375" style="1" customWidth="1"/>
    <col min="6" max="6" width="11" style="1" customWidth="1"/>
    <col min="7" max="7" width="10.42578125" style="3" bestFit="1" customWidth="1"/>
    <col min="8" max="8" width="39.28515625" style="1" customWidth="1"/>
    <col min="9" max="9" width="16.7109375" style="1" bestFit="1" customWidth="1"/>
    <col min="10" max="11" width="8.85546875" style="44"/>
    <col min="12" max="16384" width="8.85546875" style="1"/>
  </cols>
  <sheetData>
    <row r="4" spans="1:11" ht="15.75" x14ac:dyDescent="0.25">
      <c r="A4" s="204" t="s">
        <v>395</v>
      </c>
      <c r="B4" s="205" t="s">
        <v>396</v>
      </c>
      <c r="C4" s="205" t="s">
        <v>397</v>
      </c>
      <c r="D4" s="205" t="s">
        <v>398</v>
      </c>
      <c r="E4" s="205" t="s">
        <v>381</v>
      </c>
      <c r="F4" s="206" t="s">
        <v>382</v>
      </c>
      <c r="G4" s="18" t="s">
        <v>255</v>
      </c>
      <c r="H4" s="4"/>
      <c r="I4" s="4"/>
      <c r="J4" s="45"/>
      <c r="K4" s="45"/>
    </row>
    <row r="5" spans="1:11" ht="15.75" x14ac:dyDescent="0.25">
      <c r="A5" s="854" t="s">
        <v>364</v>
      </c>
      <c r="B5" s="855"/>
      <c r="C5" s="855"/>
      <c r="D5" s="855"/>
      <c r="E5" s="855"/>
      <c r="F5" s="856"/>
      <c r="G5" s="19" t="s">
        <v>0</v>
      </c>
      <c r="H5" s="7" t="s">
        <v>1</v>
      </c>
      <c r="I5" s="202" t="s">
        <v>2</v>
      </c>
      <c r="J5" s="46" t="s">
        <v>293</v>
      </c>
      <c r="K5" s="46" t="s">
        <v>294</v>
      </c>
    </row>
    <row r="6" spans="1:11" ht="16.5" thickBot="1" x14ac:dyDescent="0.3">
      <c r="A6" s="186"/>
      <c r="B6" s="207"/>
      <c r="C6" s="207"/>
      <c r="D6" s="207"/>
      <c r="E6" s="207"/>
      <c r="F6" s="208"/>
      <c r="G6" s="25"/>
      <c r="H6" s="9"/>
      <c r="I6" s="8"/>
      <c r="J6" s="47"/>
      <c r="K6" s="47"/>
    </row>
    <row r="7" spans="1:11" ht="16.5" thickBot="1" x14ac:dyDescent="0.3">
      <c r="A7" s="209" t="s">
        <v>399</v>
      </c>
      <c r="B7" s="210" t="s">
        <v>468</v>
      </c>
      <c r="C7" s="210" t="s">
        <v>399</v>
      </c>
      <c r="D7" s="210" t="s">
        <v>399</v>
      </c>
      <c r="E7" s="210" t="s">
        <v>407</v>
      </c>
      <c r="F7" s="211" t="s">
        <v>506</v>
      </c>
      <c r="G7" s="20" t="s">
        <v>3</v>
      </c>
      <c r="H7" s="21" t="s">
        <v>350</v>
      </c>
      <c r="I7" s="5"/>
      <c r="J7" s="48"/>
      <c r="K7" s="48"/>
    </row>
    <row r="8" spans="1:11" ht="30" customHeight="1" x14ac:dyDescent="0.25">
      <c r="A8" s="60"/>
      <c r="B8" s="178"/>
      <c r="C8" s="559"/>
      <c r="D8" s="559"/>
      <c r="E8" s="559"/>
      <c r="F8" s="559"/>
      <c r="G8" s="61">
        <v>73986</v>
      </c>
      <c r="H8" s="62" t="s">
        <v>351</v>
      </c>
      <c r="I8" s="63" t="s">
        <v>352</v>
      </c>
      <c r="J8" s="64">
        <v>6</v>
      </c>
      <c r="K8" s="65">
        <v>5</v>
      </c>
    </row>
    <row r="9" spans="1:11" ht="30" customHeight="1" x14ac:dyDescent="0.25">
      <c r="A9" s="66"/>
      <c r="B9" s="2"/>
      <c r="C9" s="560"/>
      <c r="D9" s="560"/>
      <c r="E9" s="560"/>
      <c r="F9" s="560"/>
      <c r="G9" s="14">
        <v>74547</v>
      </c>
      <c r="H9" s="22" t="s">
        <v>442</v>
      </c>
      <c r="I9" s="12"/>
      <c r="J9" s="49"/>
      <c r="K9" s="67">
        <v>5</v>
      </c>
    </row>
    <row r="10" spans="1:11" ht="31.9" customHeight="1" x14ac:dyDescent="0.25">
      <c r="A10" s="110"/>
      <c r="B10" s="300"/>
      <c r="C10" s="561"/>
      <c r="D10" s="561"/>
      <c r="E10" s="561"/>
      <c r="F10" s="561"/>
      <c r="G10" s="14">
        <v>70421</v>
      </c>
      <c r="H10" s="22" t="s">
        <v>355</v>
      </c>
      <c r="I10" s="12" t="s">
        <v>153</v>
      </c>
      <c r="J10" s="49">
        <v>10</v>
      </c>
      <c r="K10" s="67">
        <v>6</v>
      </c>
    </row>
    <row r="11" spans="1:11" ht="31.9" customHeight="1" thickBot="1" x14ac:dyDescent="0.3">
      <c r="A11" s="68"/>
      <c r="B11" s="179"/>
      <c r="C11" s="863" t="s">
        <v>790</v>
      </c>
      <c r="D11" s="864"/>
      <c r="E11" s="864"/>
      <c r="F11" s="865"/>
      <c r="G11" s="617">
        <v>74557</v>
      </c>
      <c r="H11" s="70" t="s">
        <v>744</v>
      </c>
      <c r="I11" s="71"/>
      <c r="J11" s="72"/>
      <c r="K11" s="73">
        <v>2</v>
      </c>
    </row>
    <row r="12" spans="1:11" ht="16.5" thickBot="1" x14ac:dyDescent="0.3">
      <c r="G12" s="27"/>
      <c r="H12" s="28"/>
      <c r="I12" s="29"/>
      <c r="J12" s="50"/>
      <c r="K12" s="50"/>
    </row>
    <row r="13" spans="1:11" ht="16.5" thickBot="1" x14ac:dyDescent="0.3">
      <c r="G13" s="18"/>
      <c r="H13" s="21" t="s">
        <v>356</v>
      </c>
      <c r="I13" s="10"/>
      <c r="J13" s="51"/>
      <c r="K13" s="51"/>
    </row>
    <row r="14" spans="1:11" ht="29.45" customHeight="1" x14ac:dyDescent="0.25">
      <c r="A14" s="558"/>
      <c r="B14" s="559"/>
      <c r="C14" s="559"/>
      <c r="D14" s="559"/>
      <c r="E14" s="178"/>
      <c r="F14" s="178"/>
      <c r="G14" s="61">
        <v>74389</v>
      </c>
      <c r="H14" s="62" t="s">
        <v>357</v>
      </c>
      <c r="I14" s="63"/>
      <c r="J14" s="64"/>
      <c r="K14" s="65">
        <v>1</v>
      </c>
    </row>
    <row r="15" spans="1:11" ht="29.45" customHeight="1" x14ac:dyDescent="0.25">
      <c r="A15" s="857" t="s">
        <v>791</v>
      </c>
      <c r="B15" s="858"/>
      <c r="C15" s="858"/>
      <c r="D15" s="859"/>
      <c r="E15" s="2"/>
      <c r="F15" s="2"/>
      <c r="G15" s="14">
        <v>74836</v>
      </c>
      <c r="H15" s="22" t="s">
        <v>358</v>
      </c>
      <c r="I15" s="12"/>
      <c r="J15" s="49"/>
      <c r="K15" s="67">
        <v>1</v>
      </c>
    </row>
    <row r="16" spans="1:11" ht="31.15" customHeight="1" x14ac:dyDescent="0.25">
      <c r="A16" s="860"/>
      <c r="B16" s="861"/>
      <c r="C16" s="861"/>
      <c r="D16" s="862"/>
      <c r="E16" s="300"/>
      <c r="F16" s="300"/>
      <c r="G16" s="111">
        <v>75109</v>
      </c>
      <c r="H16" s="112" t="s">
        <v>359</v>
      </c>
      <c r="I16" s="113"/>
      <c r="J16" s="114"/>
      <c r="K16" s="115">
        <v>1</v>
      </c>
    </row>
    <row r="17" spans="1:11" ht="31.15" customHeight="1" thickBot="1" x14ac:dyDescent="0.3">
      <c r="A17" s="562"/>
      <c r="B17" s="563"/>
      <c r="C17" s="563"/>
      <c r="D17" s="563"/>
      <c r="E17" s="179"/>
      <c r="F17" s="179"/>
      <c r="G17" s="69">
        <v>70407</v>
      </c>
      <c r="H17" s="70" t="s">
        <v>643</v>
      </c>
      <c r="I17" s="71"/>
      <c r="J17" s="72"/>
      <c r="K17" s="73">
        <v>5</v>
      </c>
    </row>
    <row r="18" spans="1:11" ht="16.5" thickBot="1" x14ac:dyDescent="0.3">
      <c r="G18" s="27"/>
      <c r="H18" s="28"/>
      <c r="I18" s="29"/>
      <c r="J18" s="50"/>
      <c r="K18" s="50"/>
    </row>
    <row r="19" spans="1:11" ht="16.5" thickBot="1" x14ac:dyDescent="0.3">
      <c r="G19" s="18"/>
      <c r="H19" s="21" t="s">
        <v>360</v>
      </c>
      <c r="I19" s="10"/>
      <c r="J19" s="51"/>
      <c r="K19" s="51"/>
    </row>
    <row r="20" spans="1:11" ht="30" customHeight="1" x14ac:dyDescent="0.25">
      <c r="A20" s="558"/>
      <c r="B20" s="559"/>
      <c r="C20" s="178"/>
      <c r="D20" s="178"/>
      <c r="E20" s="559"/>
      <c r="F20" s="559"/>
      <c r="G20" s="61">
        <v>74157</v>
      </c>
      <c r="H20" s="62" t="s">
        <v>453</v>
      </c>
      <c r="I20" s="63"/>
      <c r="J20" s="64">
        <v>14</v>
      </c>
      <c r="K20" s="65">
        <v>7</v>
      </c>
    </row>
    <row r="21" spans="1:11" ht="31.9" customHeight="1" thickBot="1" x14ac:dyDescent="0.3">
      <c r="A21" s="562"/>
      <c r="B21" s="563"/>
      <c r="C21" s="179"/>
      <c r="D21" s="179"/>
      <c r="E21" s="563"/>
      <c r="F21" s="563"/>
      <c r="G21" s="69">
        <v>74242</v>
      </c>
      <c r="H21" s="70" t="s">
        <v>362</v>
      </c>
      <c r="I21" s="71"/>
      <c r="J21" s="72"/>
      <c r="K21" s="73">
        <v>6</v>
      </c>
    </row>
    <row r="22" spans="1:11" x14ac:dyDescent="0.25">
      <c r="A22" s="1">
        <f>SUM(A8:F21)</f>
        <v>0</v>
      </c>
    </row>
    <row r="23" spans="1:11" x14ac:dyDescent="0.25">
      <c r="A23" s="852" t="s">
        <v>400</v>
      </c>
      <c r="B23" s="852"/>
      <c r="C23" s="852"/>
      <c r="D23" s="852"/>
    </row>
  </sheetData>
  <mergeCells count="4">
    <mergeCell ref="A5:F5"/>
    <mergeCell ref="A23:D23"/>
    <mergeCell ref="A15:D16"/>
    <mergeCell ref="C11:F11"/>
  </mergeCells>
  <printOptions horizontalCentered="1"/>
  <pageMargins left="0" right="0" top="0.6" bottom="0.25" header="0.2" footer="0.3"/>
  <pageSetup scale="80" orientation="landscape" r:id="rId1"/>
  <headerFooter>
    <oddHeader>&amp;L&amp;"-,Bold"Order Date: &amp;D
&amp;C&amp;"-,Bold"&amp;14FAIRBANKS DISTRIBUTORS - &amp;A
Cust ID C716261&amp;R&amp;"-,Bold"Delivery Date: xx/xx/2017</oddHeader>
  </headerFooter>
  <colBreaks count="1" manualBreakCount="1">
    <brk id="11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/>
  <dimension ref="A1:B4"/>
  <sheetViews>
    <sheetView zoomScaleNormal="100" workbookViewId="0">
      <selection activeCell="B2" sqref="B2"/>
    </sheetView>
  </sheetViews>
  <sheetFormatPr defaultRowHeight="15" x14ac:dyDescent="0.25"/>
  <cols>
    <col min="1" max="1" width="21.5703125" bestFit="1" customWidth="1"/>
    <col min="2" max="2" width="21" bestFit="1" customWidth="1"/>
  </cols>
  <sheetData>
    <row r="1" spans="1:2" ht="23.25" x14ac:dyDescent="0.35">
      <c r="A1" s="275" t="s">
        <v>715</v>
      </c>
      <c r="B1" s="275">
        <f>'Fast Food - Tray'!J24+'Uncoded - Tray'!H232+'Master - Rack'!H217+COSTCO!H32</f>
        <v>0</v>
      </c>
    </row>
    <row r="2" spans="1:2" s="1" customFormat="1" ht="23.25" x14ac:dyDescent="0.35">
      <c r="A2" s="275" t="s">
        <v>716</v>
      </c>
      <c r="B2" s="275">
        <f>ROUND(B1/12,0)</f>
        <v>0</v>
      </c>
    </row>
    <row r="4" spans="1:2" ht="28.5" x14ac:dyDescent="0.45">
      <c r="A4" s="276" t="s">
        <v>450</v>
      </c>
      <c r="B4" s="277">
        <f>ROUND(B2/88,2)</f>
        <v>0</v>
      </c>
    </row>
  </sheetData>
  <printOptions horizontalCentered="1"/>
  <pageMargins left="0" right="0" top="0.6" bottom="0.25" header="0.2" footer="0.3"/>
  <pageSetup scale="80" orientation="portrait" r:id="rId1"/>
  <headerFooter>
    <oddHeader xml:space="preserve">&amp;L&amp;"-,Bold"Order Date: &amp;D
&amp;C&amp;"-,Bold"&amp;14FAIRBANKS DISTRIBUTORS - &amp;A
Cust ID C716261&amp;R&amp;"-,Bold"08/22/2017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F0"/>
  </sheetPr>
  <dimension ref="A1:J232"/>
  <sheetViews>
    <sheetView showWhiteSpace="0" view="pageLayout" topLeftCell="A164" zoomScaleNormal="100" workbookViewId="0">
      <selection activeCell="A173" sqref="A173"/>
    </sheetView>
  </sheetViews>
  <sheetFormatPr defaultColWidth="8.85546875" defaultRowHeight="15" x14ac:dyDescent="0.25"/>
  <cols>
    <col min="1" max="1" width="8.85546875" style="1"/>
    <col min="2" max="2" width="10.42578125" style="3" bestFit="1" customWidth="1"/>
    <col min="3" max="3" width="49.42578125" style="1" bestFit="1" customWidth="1"/>
    <col min="4" max="4" width="16.7109375" style="1" bestFit="1" customWidth="1"/>
    <col min="5" max="6" width="8.85546875" style="44"/>
    <col min="7" max="16384" width="8.85546875" style="1"/>
  </cols>
  <sheetData>
    <row r="1" spans="1:10" ht="15.75" x14ac:dyDescent="0.25">
      <c r="A1" s="175" t="s">
        <v>298</v>
      </c>
      <c r="B1" s="18" t="s">
        <v>255</v>
      </c>
      <c r="C1" s="4"/>
      <c r="D1" s="4"/>
      <c r="E1" s="45"/>
      <c r="F1" s="45"/>
    </row>
    <row r="2" spans="1:10" ht="15.75" x14ac:dyDescent="0.25">
      <c r="A2" s="175" t="s">
        <v>299</v>
      </c>
      <c r="B2" s="19" t="s">
        <v>0</v>
      </c>
      <c r="C2" s="7" t="s">
        <v>1</v>
      </c>
      <c r="D2" s="174" t="s">
        <v>2</v>
      </c>
      <c r="E2" s="46" t="s">
        <v>293</v>
      </c>
      <c r="F2" s="46" t="s">
        <v>294</v>
      </c>
      <c r="J2" s="203"/>
    </row>
    <row r="3" spans="1:10" ht="16.5" thickBot="1" x14ac:dyDescent="0.3">
      <c r="B3" s="25"/>
      <c r="C3" s="9"/>
      <c r="D3" s="8"/>
      <c r="E3" s="47"/>
      <c r="F3" s="47"/>
      <c r="J3" s="600"/>
    </row>
    <row r="4" spans="1:10" ht="16.5" thickBot="1" x14ac:dyDescent="0.3">
      <c r="B4" s="20" t="s">
        <v>3</v>
      </c>
      <c r="C4" s="21" t="s">
        <v>4</v>
      </c>
      <c r="D4" s="5"/>
      <c r="E4" s="48"/>
      <c r="F4" s="48"/>
      <c r="J4" s="601"/>
    </row>
    <row r="5" spans="1:10" ht="15.75" x14ac:dyDescent="0.25">
      <c r="A5" s="165">
        <f>'WH Freezer'!A5</f>
        <v>0</v>
      </c>
      <c r="B5" s="61">
        <v>61633</v>
      </c>
      <c r="C5" s="62" t="s">
        <v>5</v>
      </c>
      <c r="D5" s="63" t="s">
        <v>6</v>
      </c>
      <c r="E5" s="64">
        <v>16</v>
      </c>
      <c r="F5" s="65">
        <v>10</v>
      </c>
      <c r="H5" s="1">
        <f t="shared" ref="H5:H17" si="0">ROUND(A5/F5,1)</f>
        <v>0</v>
      </c>
      <c r="J5" s="601"/>
    </row>
    <row r="6" spans="1:10" ht="15.75" x14ac:dyDescent="0.25">
      <c r="A6" s="66">
        <f>'WH Freezer'!A6</f>
        <v>0</v>
      </c>
      <c r="B6" s="14">
        <v>61634</v>
      </c>
      <c r="C6" s="22" t="s">
        <v>14</v>
      </c>
      <c r="D6" s="12" t="s">
        <v>296</v>
      </c>
      <c r="E6" s="49">
        <v>16</v>
      </c>
      <c r="F6" s="67">
        <v>10</v>
      </c>
      <c r="H6" s="1">
        <f t="shared" si="0"/>
        <v>0</v>
      </c>
      <c r="J6" s="601"/>
    </row>
    <row r="7" spans="1:10" ht="15.75" x14ac:dyDescent="0.25">
      <c r="A7" s="66">
        <f>'WH Freezer'!A7+IGA!A5</f>
        <v>0</v>
      </c>
      <c r="B7" s="14">
        <v>61635</v>
      </c>
      <c r="C7" s="22" t="s">
        <v>12</v>
      </c>
      <c r="D7" s="12" t="s">
        <v>13</v>
      </c>
      <c r="E7" s="49">
        <v>16</v>
      </c>
      <c r="F7" s="67">
        <v>10</v>
      </c>
      <c r="H7" s="1">
        <f t="shared" si="0"/>
        <v>0</v>
      </c>
      <c r="J7" s="602"/>
    </row>
    <row r="8" spans="1:10" ht="15.75" x14ac:dyDescent="0.25">
      <c r="A8" s="66">
        <f>'WH Freezer'!A8</f>
        <v>0</v>
      </c>
      <c r="B8" s="14">
        <v>61657</v>
      </c>
      <c r="C8" s="22" t="s">
        <v>10</v>
      </c>
      <c r="D8" s="12" t="s">
        <v>11</v>
      </c>
      <c r="E8" s="49">
        <v>16</v>
      </c>
      <c r="F8" s="67">
        <v>10</v>
      </c>
      <c r="H8" s="1">
        <f t="shared" si="0"/>
        <v>0</v>
      </c>
      <c r="J8" s="602"/>
    </row>
    <row r="9" spans="1:10" ht="15.75" x14ac:dyDescent="0.25">
      <c r="A9" s="66">
        <f>'WH Freezer'!A9</f>
        <v>0</v>
      </c>
      <c r="B9" s="14">
        <v>61603</v>
      </c>
      <c r="C9" s="22" t="s">
        <v>17</v>
      </c>
      <c r="D9" s="12" t="s">
        <v>18</v>
      </c>
      <c r="E9" s="49">
        <v>14</v>
      </c>
      <c r="F9" s="67">
        <v>7</v>
      </c>
      <c r="H9" s="1">
        <f t="shared" si="0"/>
        <v>0</v>
      </c>
      <c r="J9" s="602"/>
    </row>
    <row r="10" spans="1:10" ht="15.75" x14ac:dyDescent="0.25">
      <c r="A10" s="66">
        <f>'WH Freezer'!A10+IGA!A6</f>
        <v>0</v>
      </c>
      <c r="B10" s="13">
        <v>70016</v>
      </c>
      <c r="C10" s="22" t="s">
        <v>516</v>
      </c>
      <c r="D10" s="12" t="s">
        <v>515</v>
      </c>
      <c r="E10" s="49">
        <v>16</v>
      </c>
      <c r="F10" s="67">
        <v>10</v>
      </c>
      <c r="H10" s="1">
        <f t="shared" si="0"/>
        <v>0</v>
      </c>
      <c r="J10" s="602"/>
    </row>
    <row r="11" spans="1:10" ht="15.75" x14ac:dyDescent="0.25">
      <c r="A11" s="66">
        <f>'WH Freezer'!A11+IGA!A7</f>
        <v>0</v>
      </c>
      <c r="B11" s="13">
        <v>62619</v>
      </c>
      <c r="C11" s="22" t="s">
        <v>15</v>
      </c>
      <c r="D11" s="12" t="s">
        <v>16</v>
      </c>
      <c r="E11" s="49">
        <v>16</v>
      </c>
      <c r="F11" s="67">
        <v>10</v>
      </c>
      <c r="H11" s="1">
        <f t="shared" si="0"/>
        <v>0</v>
      </c>
      <c r="J11" s="603"/>
    </row>
    <row r="12" spans="1:10" ht="15.75" x14ac:dyDescent="0.25">
      <c r="A12" s="66">
        <f>'WH Freezer'!A12</f>
        <v>0</v>
      </c>
      <c r="B12" s="13">
        <v>61036</v>
      </c>
      <c r="C12" s="22" t="s">
        <v>256</v>
      </c>
      <c r="D12" s="12" t="s">
        <v>605</v>
      </c>
      <c r="E12" s="49">
        <v>16</v>
      </c>
      <c r="F12" s="67">
        <v>10</v>
      </c>
      <c r="H12" s="1">
        <f t="shared" si="0"/>
        <v>0</v>
      </c>
    </row>
    <row r="13" spans="1:10" ht="15.75" x14ac:dyDescent="0.25">
      <c r="A13" s="66">
        <f>'WH Freezer'!A13</f>
        <v>0</v>
      </c>
      <c r="B13" s="13">
        <v>61037</v>
      </c>
      <c r="C13" s="23" t="s">
        <v>258</v>
      </c>
      <c r="D13" s="12" t="s">
        <v>606</v>
      </c>
      <c r="E13" s="49">
        <v>16</v>
      </c>
      <c r="F13" s="67">
        <v>10</v>
      </c>
      <c r="H13" s="1">
        <f t="shared" si="0"/>
        <v>0</v>
      </c>
    </row>
    <row r="14" spans="1:10" ht="15.75" x14ac:dyDescent="0.25">
      <c r="A14" s="66">
        <f>'WH Freezer'!A14</f>
        <v>0</v>
      </c>
      <c r="B14" s="13">
        <v>63017</v>
      </c>
      <c r="C14" s="22" t="s">
        <v>270</v>
      </c>
      <c r="D14" s="12" t="s">
        <v>282</v>
      </c>
      <c r="E14" s="49">
        <v>16</v>
      </c>
      <c r="F14" s="67">
        <v>10</v>
      </c>
      <c r="H14" s="1">
        <f t="shared" si="0"/>
        <v>0</v>
      </c>
    </row>
    <row r="15" spans="1:10" ht="15.75" x14ac:dyDescent="0.25">
      <c r="A15" s="110">
        <f>'WH Freezer'!A15</f>
        <v>0</v>
      </c>
      <c r="B15" s="142">
        <v>63018</v>
      </c>
      <c r="C15" s="112" t="s">
        <v>269</v>
      </c>
      <c r="D15" s="113" t="s">
        <v>283</v>
      </c>
      <c r="E15" s="114">
        <v>16</v>
      </c>
      <c r="F15" s="115">
        <v>10</v>
      </c>
      <c r="H15" s="1">
        <f t="shared" si="0"/>
        <v>0</v>
      </c>
    </row>
    <row r="16" spans="1:10" ht="15.75" x14ac:dyDescent="0.25">
      <c r="A16" s="2">
        <f>'WH Freezer'!A16</f>
        <v>0</v>
      </c>
      <c r="B16" s="13">
        <v>65100</v>
      </c>
      <c r="C16" s="22" t="s">
        <v>900</v>
      </c>
      <c r="D16" s="12" t="s">
        <v>902</v>
      </c>
      <c r="E16" s="49"/>
      <c r="F16" s="67">
        <v>8</v>
      </c>
      <c r="H16" s="1">
        <f t="shared" si="0"/>
        <v>0</v>
      </c>
    </row>
    <row r="17" spans="1:8" ht="16.5" thickBot="1" x14ac:dyDescent="0.3">
      <c r="A17" s="179">
        <f>'WH Freezer'!A17</f>
        <v>0</v>
      </c>
      <c r="B17" s="74">
        <v>65101</v>
      </c>
      <c r="C17" s="70" t="s">
        <v>901</v>
      </c>
      <c r="D17" s="100" t="s">
        <v>903</v>
      </c>
      <c r="E17" s="72"/>
      <c r="F17" s="73">
        <v>8</v>
      </c>
      <c r="H17" s="1">
        <f t="shared" si="0"/>
        <v>0</v>
      </c>
    </row>
    <row r="18" spans="1:8" ht="16.5" thickBot="1" x14ac:dyDescent="0.3">
      <c r="B18" s="27"/>
      <c r="C18" s="28"/>
      <c r="D18" s="29"/>
      <c r="E18" s="50"/>
      <c r="F18" s="50"/>
    </row>
    <row r="19" spans="1:8" ht="16.5" thickBot="1" x14ac:dyDescent="0.3">
      <c r="B19" s="18"/>
      <c r="C19" s="21" t="s">
        <v>27</v>
      </c>
      <c r="D19" s="10"/>
      <c r="E19" s="51"/>
      <c r="F19" s="51"/>
    </row>
    <row r="20" spans="1:8" ht="15.75" x14ac:dyDescent="0.25">
      <c r="A20" s="60">
        <f>'WH Freezer'!A20</f>
        <v>0</v>
      </c>
      <c r="B20" s="61">
        <v>62907</v>
      </c>
      <c r="C20" s="62" t="s">
        <v>28</v>
      </c>
      <c r="D20" s="63" t="s">
        <v>29</v>
      </c>
      <c r="E20" s="64">
        <v>18</v>
      </c>
      <c r="F20" s="65">
        <v>10</v>
      </c>
      <c r="H20" s="1">
        <f t="shared" ref="H20:H27" si="1">ROUND(A20/F20,1)</f>
        <v>0</v>
      </c>
    </row>
    <row r="21" spans="1:8" ht="15.75" x14ac:dyDescent="0.25">
      <c r="A21" s="66">
        <f>'WH Freezer'!A21</f>
        <v>0</v>
      </c>
      <c r="B21" s="14">
        <v>61624</v>
      </c>
      <c r="C21" s="22" t="s">
        <v>30</v>
      </c>
      <c r="D21" s="12" t="s">
        <v>31</v>
      </c>
      <c r="E21" s="49">
        <v>18</v>
      </c>
      <c r="F21" s="67">
        <v>10</v>
      </c>
      <c r="H21" s="1">
        <f t="shared" si="1"/>
        <v>0</v>
      </c>
    </row>
    <row r="22" spans="1:8" ht="15.75" x14ac:dyDescent="0.25">
      <c r="A22" s="66">
        <f>'WH Freezer'!A22</f>
        <v>0</v>
      </c>
      <c r="B22" s="14">
        <v>61625</v>
      </c>
      <c r="C22" s="22" t="s">
        <v>34</v>
      </c>
      <c r="D22" s="12" t="s">
        <v>35</v>
      </c>
      <c r="E22" s="49">
        <v>18</v>
      </c>
      <c r="F22" s="67">
        <v>10</v>
      </c>
      <c r="H22" s="1">
        <f t="shared" si="1"/>
        <v>0</v>
      </c>
    </row>
    <row r="23" spans="1:8" ht="15.75" x14ac:dyDescent="0.25">
      <c r="A23" s="66">
        <f>'WH Freezer'!A23</f>
        <v>0</v>
      </c>
      <c r="B23" s="14">
        <v>61628</v>
      </c>
      <c r="C23" s="22" t="s">
        <v>701</v>
      </c>
      <c r="D23" s="17" t="s">
        <v>702</v>
      </c>
      <c r="E23" s="52">
        <v>18</v>
      </c>
      <c r="F23" s="67">
        <v>10</v>
      </c>
      <c r="H23" s="1">
        <f t="shared" si="1"/>
        <v>0</v>
      </c>
    </row>
    <row r="24" spans="1:8" ht="15.75" x14ac:dyDescent="0.25">
      <c r="A24" s="66">
        <f>'WH Freezer'!A24</f>
        <v>0</v>
      </c>
      <c r="B24" s="13">
        <v>62473</v>
      </c>
      <c r="C24" s="132" t="s">
        <v>700</v>
      </c>
      <c r="D24" s="17" t="s">
        <v>698</v>
      </c>
      <c r="E24" s="52">
        <v>18</v>
      </c>
      <c r="F24" s="67">
        <v>10</v>
      </c>
      <c r="H24" s="1">
        <f t="shared" si="1"/>
        <v>0</v>
      </c>
    </row>
    <row r="25" spans="1:8" ht="15.75" x14ac:dyDescent="0.25">
      <c r="A25" s="139">
        <f>'WH Freezer'!A25</f>
        <v>0</v>
      </c>
      <c r="B25" s="423">
        <v>60176</v>
      </c>
      <c r="C25" s="79" t="s">
        <v>612</v>
      </c>
      <c r="D25" s="296" t="s">
        <v>613</v>
      </c>
      <c r="E25" s="421">
        <v>18</v>
      </c>
      <c r="F25" s="141">
        <v>12</v>
      </c>
      <c r="H25" s="1">
        <f t="shared" si="1"/>
        <v>0</v>
      </c>
    </row>
    <row r="26" spans="1:8" ht="15.75" x14ac:dyDescent="0.25">
      <c r="A26" s="66">
        <f>'WH Freezer'!A26</f>
        <v>0</v>
      </c>
      <c r="B26" s="78">
        <v>70115</v>
      </c>
      <c r="C26" s="79" t="s">
        <v>608</v>
      </c>
      <c r="D26" s="140" t="s">
        <v>738</v>
      </c>
      <c r="E26" s="80">
        <v>24</v>
      </c>
      <c r="F26" s="141">
        <v>14</v>
      </c>
      <c r="H26" s="1">
        <f t="shared" si="1"/>
        <v>0</v>
      </c>
    </row>
    <row r="27" spans="1:8" ht="15.75" x14ac:dyDescent="0.25">
      <c r="A27" s="110">
        <f>'WH Freezer'!A27</f>
        <v>0</v>
      </c>
      <c r="B27" s="111">
        <v>70116</v>
      </c>
      <c r="C27" s="112" t="s">
        <v>609</v>
      </c>
      <c r="D27" s="163" t="s">
        <v>739</v>
      </c>
      <c r="E27" s="164">
        <v>24</v>
      </c>
      <c r="F27" s="115">
        <v>14</v>
      </c>
      <c r="H27" s="1">
        <f t="shared" si="1"/>
        <v>0</v>
      </c>
    </row>
    <row r="28" spans="1:8" ht="16.5" thickBot="1" x14ac:dyDescent="0.3">
      <c r="A28" s="68">
        <f>'WH Freezer'!A28</f>
        <v>0</v>
      </c>
      <c r="B28" s="195">
        <v>70120</v>
      </c>
      <c r="C28" s="755" t="s">
        <v>826</v>
      </c>
      <c r="D28" s="77" t="s">
        <v>827</v>
      </c>
      <c r="E28" s="123" t="s">
        <v>828</v>
      </c>
      <c r="F28" s="756">
        <v>10</v>
      </c>
    </row>
    <row r="29" spans="1:8" ht="16.5" thickBot="1" x14ac:dyDescent="0.3">
      <c r="A29" s="109"/>
      <c r="B29" s="42"/>
      <c r="C29" s="28"/>
      <c r="D29" s="29"/>
      <c r="E29" s="50"/>
      <c r="F29" s="50"/>
    </row>
    <row r="30" spans="1:8" ht="16.5" thickBot="1" x14ac:dyDescent="0.3">
      <c r="A30" s="109"/>
      <c r="B30" s="200"/>
      <c r="C30" s="21" t="s">
        <v>734</v>
      </c>
      <c r="D30" s="124"/>
      <c r="E30" s="201"/>
      <c r="F30" s="51"/>
    </row>
    <row r="31" spans="1:8" ht="16.5" thickBot="1" x14ac:dyDescent="0.3">
      <c r="A31" s="87">
        <f>'WH Freezer'!A31</f>
        <v>0</v>
      </c>
      <c r="B31" s="88">
        <v>63870</v>
      </c>
      <c r="C31" s="89" t="s">
        <v>735</v>
      </c>
      <c r="D31" s="355" t="s">
        <v>736</v>
      </c>
      <c r="E31" s="108">
        <v>18</v>
      </c>
      <c r="F31" s="92">
        <v>12</v>
      </c>
      <c r="H31" s="1">
        <f t="shared" ref="H31" si="2">ROUND(A31/F31,1)</f>
        <v>0</v>
      </c>
    </row>
    <row r="32" spans="1:8" ht="16.5" thickBot="1" x14ac:dyDescent="0.3">
      <c r="B32" s="27"/>
      <c r="C32" s="28"/>
      <c r="D32" s="29"/>
      <c r="E32" s="50"/>
      <c r="F32" s="50"/>
    </row>
    <row r="33" spans="1:8" ht="16.5" thickBot="1" x14ac:dyDescent="0.3">
      <c r="B33" s="18"/>
      <c r="C33" s="21" t="s">
        <v>48</v>
      </c>
      <c r="D33" s="10"/>
      <c r="E33" s="51"/>
      <c r="F33" s="51"/>
    </row>
    <row r="34" spans="1:8" ht="15.75" x14ac:dyDescent="0.25">
      <c r="A34" s="165">
        <f>'WH Freezer'!A34</f>
        <v>0</v>
      </c>
      <c r="B34" s="61">
        <v>62838</v>
      </c>
      <c r="C34" s="62" t="s">
        <v>49</v>
      </c>
      <c r="D34" s="63" t="s">
        <v>50</v>
      </c>
      <c r="E34" s="64">
        <v>18</v>
      </c>
      <c r="F34" s="65">
        <v>10</v>
      </c>
      <c r="H34" s="1">
        <f t="shared" ref="H34:H40" si="3">ROUND(A34/F34,1)</f>
        <v>0</v>
      </c>
    </row>
    <row r="35" spans="1:8" ht="15.75" x14ac:dyDescent="0.25">
      <c r="A35" s="66">
        <f>'WH Freezer'!A35</f>
        <v>0</v>
      </c>
      <c r="B35" s="14">
        <v>62839</v>
      </c>
      <c r="C35" s="22" t="s">
        <v>392</v>
      </c>
      <c r="D35" s="12" t="s">
        <v>52</v>
      </c>
      <c r="E35" s="49">
        <v>18</v>
      </c>
      <c r="F35" s="67">
        <v>10</v>
      </c>
      <c r="H35" s="1">
        <f t="shared" si="3"/>
        <v>0</v>
      </c>
    </row>
    <row r="36" spans="1:8" ht="15.75" x14ac:dyDescent="0.25">
      <c r="A36" s="66">
        <f>'WH Freezer'!A36</f>
        <v>0</v>
      </c>
      <c r="B36" s="14">
        <v>62840</v>
      </c>
      <c r="C36" s="22" t="s">
        <v>597</v>
      </c>
      <c r="D36" s="12" t="s">
        <v>54</v>
      </c>
      <c r="E36" s="49">
        <v>18</v>
      </c>
      <c r="F36" s="67">
        <v>10</v>
      </c>
      <c r="H36" s="1">
        <f t="shared" si="3"/>
        <v>0</v>
      </c>
    </row>
    <row r="37" spans="1:8" ht="15.75" x14ac:dyDescent="0.25">
      <c r="A37" s="66">
        <f>'WH Freezer'!A37</f>
        <v>0</v>
      </c>
      <c r="B37" s="261">
        <v>62966</v>
      </c>
      <c r="C37" s="112" t="s">
        <v>55</v>
      </c>
      <c r="D37" s="163" t="s">
        <v>56</v>
      </c>
      <c r="E37" s="114">
        <v>18</v>
      </c>
      <c r="F37" s="115">
        <v>10</v>
      </c>
      <c r="H37" s="1">
        <f t="shared" si="3"/>
        <v>0</v>
      </c>
    </row>
    <row r="38" spans="1:8" ht="15.75" x14ac:dyDescent="0.25">
      <c r="A38" s="66">
        <f>'WH Freezer'!A38</f>
        <v>0</v>
      </c>
      <c r="B38" s="262">
        <v>70181</v>
      </c>
      <c r="C38" s="116" t="s">
        <v>585</v>
      </c>
      <c r="D38" s="17" t="s">
        <v>570</v>
      </c>
      <c r="E38" s="52">
        <v>24</v>
      </c>
      <c r="F38" s="263">
        <v>12</v>
      </c>
      <c r="H38" s="1">
        <f t="shared" si="3"/>
        <v>0</v>
      </c>
    </row>
    <row r="39" spans="1:8" ht="15.75" x14ac:dyDescent="0.25">
      <c r="A39" s="110">
        <f>'WH Freezer'!A39</f>
        <v>0</v>
      </c>
      <c r="B39" s="483">
        <v>70184</v>
      </c>
      <c r="C39" s="266" t="s">
        <v>599</v>
      </c>
      <c r="D39" s="163" t="s">
        <v>571</v>
      </c>
      <c r="E39" s="164">
        <v>24</v>
      </c>
      <c r="F39" s="329">
        <v>12</v>
      </c>
      <c r="H39" s="1">
        <f t="shared" si="3"/>
        <v>0</v>
      </c>
    </row>
    <row r="40" spans="1:8" ht="16.5" thickBot="1" x14ac:dyDescent="0.3">
      <c r="A40" s="68">
        <f>'WH Freezer'!A40</f>
        <v>0</v>
      </c>
      <c r="B40" s="270">
        <v>60187</v>
      </c>
      <c r="C40" s="643" t="s">
        <v>820</v>
      </c>
      <c r="D40" s="77" t="s">
        <v>821</v>
      </c>
      <c r="E40" s="75">
        <v>24</v>
      </c>
      <c r="F40" s="307">
        <v>10</v>
      </c>
      <c r="H40" s="1">
        <f t="shared" si="3"/>
        <v>0</v>
      </c>
    </row>
    <row r="41" spans="1:8" ht="16.5" thickBot="1" x14ac:dyDescent="0.3">
      <c r="A41" s="109"/>
      <c r="B41" s="280"/>
      <c r="C41" s="135"/>
      <c r="D41" s="136"/>
      <c r="E41" s="137"/>
      <c r="F41" s="137"/>
    </row>
    <row r="42" spans="1:8" ht="16.5" thickBot="1" x14ac:dyDescent="0.3">
      <c r="B42" s="4"/>
      <c r="C42" s="128" t="s">
        <v>306</v>
      </c>
      <c r="D42" s="124"/>
      <c r="E42" s="125"/>
      <c r="F42" s="127"/>
    </row>
    <row r="43" spans="1:8" ht="15.75" x14ac:dyDescent="0.25">
      <c r="A43" s="165">
        <f>'WH Freezer'!A50</f>
        <v>0</v>
      </c>
      <c r="B43" s="129">
        <v>70151</v>
      </c>
      <c r="C43" s="130" t="s">
        <v>307</v>
      </c>
      <c r="D43" s="84" t="s">
        <v>308</v>
      </c>
      <c r="E43" s="82">
        <v>30</v>
      </c>
      <c r="F43" s="93">
        <v>15</v>
      </c>
      <c r="H43" s="1">
        <f t="shared" ref="H43:H47" si="4">ROUND(A43/F43,1)</f>
        <v>0</v>
      </c>
    </row>
    <row r="44" spans="1:8" ht="15.75" x14ac:dyDescent="0.25">
      <c r="A44" s="66">
        <f>'WH Freezer'!A51</f>
        <v>0</v>
      </c>
      <c r="B44" s="118">
        <v>70155</v>
      </c>
      <c r="C44" s="116" t="s">
        <v>309</v>
      </c>
      <c r="D44" s="17" t="s">
        <v>310</v>
      </c>
      <c r="E44" s="52">
        <v>30</v>
      </c>
      <c r="F44" s="94">
        <v>15</v>
      </c>
      <c r="H44" s="1">
        <f t="shared" si="4"/>
        <v>0</v>
      </c>
    </row>
    <row r="45" spans="1:8" ht="15.75" x14ac:dyDescent="0.25">
      <c r="A45" s="66">
        <f>'WH Freezer'!A52</f>
        <v>0</v>
      </c>
      <c r="B45" s="265">
        <v>70166</v>
      </c>
      <c r="C45" s="266" t="s">
        <v>443</v>
      </c>
      <c r="D45" s="163" t="s">
        <v>465</v>
      </c>
      <c r="E45" s="164">
        <v>30</v>
      </c>
      <c r="F45" s="267">
        <v>15</v>
      </c>
      <c r="H45" s="1">
        <f t="shared" si="4"/>
        <v>0</v>
      </c>
    </row>
    <row r="46" spans="1:8" ht="15.75" x14ac:dyDescent="0.25">
      <c r="A46" s="66">
        <f>'WH Freezer'!A53</f>
        <v>0</v>
      </c>
      <c r="B46" s="118">
        <v>70176</v>
      </c>
      <c r="C46" s="116" t="s">
        <v>669</v>
      </c>
      <c r="D46" s="17" t="s">
        <v>493</v>
      </c>
      <c r="E46" s="52">
        <v>30</v>
      </c>
      <c r="F46" s="94">
        <v>15</v>
      </c>
      <c r="H46" s="1">
        <f t="shared" si="4"/>
        <v>0</v>
      </c>
    </row>
    <row r="47" spans="1:8" ht="16.5" thickBot="1" x14ac:dyDescent="0.3">
      <c r="A47" s="68">
        <f>'WH Freezer'!A54</f>
        <v>0</v>
      </c>
      <c r="B47" s="121">
        <v>70420</v>
      </c>
      <c r="C47" s="117" t="s">
        <v>311</v>
      </c>
      <c r="D47" s="77" t="s">
        <v>312</v>
      </c>
      <c r="E47" s="75">
        <v>30</v>
      </c>
      <c r="F47" s="95">
        <v>15</v>
      </c>
      <c r="H47" s="1">
        <f t="shared" si="4"/>
        <v>0</v>
      </c>
    </row>
    <row r="48" spans="1:8" ht="16.5" thickBot="1" x14ac:dyDescent="0.3">
      <c r="A48" s="109"/>
      <c r="B48" s="134"/>
      <c r="C48" s="135"/>
      <c r="D48" s="136"/>
      <c r="E48" s="137"/>
      <c r="F48" s="137"/>
    </row>
    <row r="49" spans="1:8" ht="16.5" thickBot="1" x14ac:dyDescent="0.3">
      <c r="A49" s="585"/>
      <c r="B49" s="668"/>
      <c r="C49" s="757" t="s">
        <v>692</v>
      </c>
      <c r="D49" s="669"/>
      <c r="E49" s="670"/>
      <c r="F49" s="671"/>
    </row>
    <row r="50" spans="1:8" ht="15.75" x14ac:dyDescent="0.25">
      <c r="A50" s="60">
        <f>'WH Freezer'!A46</f>
        <v>0</v>
      </c>
      <c r="B50" s="61">
        <v>89637</v>
      </c>
      <c r="C50" s="62" t="s">
        <v>822</v>
      </c>
      <c r="D50" s="84" t="s">
        <v>823</v>
      </c>
      <c r="E50" s="82">
        <v>11</v>
      </c>
      <c r="F50" s="65">
        <v>10</v>
      </c>
    </row>
    <row r="51" spans="1:8" ht="16.5" thickBot="1" x14ac:dyDescent="0.3">
      <c r="A51" s="68">
        <f>'WH Freezer'!A47</f>
        <v>0</v>
      </c>
      <c r="B51" s="69">
        <v>89638</v>
      </c>
      <c r="C51" s="70" t="s">
        <v>824</v>
      </c>
      <c r="D51" s="77" t="s">
        <v>825</v>
      </c>
      <c r="E51" s="75">
        <v>11</v>
      </c>
      <c r="F51" s="73">
        <v>10</v>
      </c>
    </row>
    <row r="52" spans="1:8" ht="16.5" thickBot="1" x14ac:dyDescent="0.3">
      <c r="B52" s="30"/>
      <c r="C52" s="26"/>
      <c r="D52" s="26"/>
      <c r="E52" s="53"/>
      <c r="F52" s="53"/>
    </row>
    <row r="53" spans="1:8" ht="16.5" thickBot="1" x14ac:dyDescent="0.3">
      <c r="B53" s="464"/>
      <c r="C53" s="138" t="s">
        <v>271</v>
      </c>
      <c r="D53" s="429"/>
      <c r="E53" s="430"/>
      <c r="F53" s="430"/>
    </row>
    <row r="54" spans="1:8" ht="15.75" x14ac:dyDescent="0.25">
      <c r="A54" s="422">
        <f>'WH Freezer'!A57</f>
        <v>0</v>
      </c>
      <c r="B54" s="461">
        <v>63045</v>
      </c>
      <c r="C54" s="335" t="s">
        <v>464</v>
      </c>
      <c r="D54" s="462" t="s">
        <v>439</v>
      </c>
      <c r="E54" s="463">
        <v>18</v>
      </c>
      <c r="F54" s="65">
        <v>10</v>
      </c>
      <c r="H54" s="1">
        <f t="shared" ref="H54:H60" si="5">ROUND(A54/F54,1)</f>
        <v>0</v>
      </c>
    </row>
    <row r="55" spans="1:8" ht="15.75" x14ac:dyDescent="0.25">
      <c r="A55" s="327">
        <f>'WH Freezer'!A58+'North Slope Catering'!D5</f>
        <v>0</v>
      </c>
      <c r="B55" s="14">
        <v>63041</v>
      </c>
      <c r="C55" s="22" t="s">
        <v>289</v>
      </c>
      <c r="D55" s="12" t="s">
        <v>286</v>
      </c>
      <c r="E55" s="49">
        <v>18</v>
      </c>
      <c r="F55" s="67">
        <v>10</v>
      </c>
      <c r="H55" s="1">
        <f t="shared" si="5"/>
        <v>0</v>
      </c>
    </row>
    <row r="56" spans="1:8" ht="15.75" x14ac:dyDescent="0.25">
      <c r="A56" s="327">
        <f>'WH Freezer'!A59+'North Slope Catering'!D4</f>
        <v>0</v>
      </c>
      <c r="B56" s="78">
        <v>63019</v>
      </c>
      <c r="C56" s="79" t="s">
        <v>287</v>
      </c>
      <c r="D56" s="140" t="s">
        <v>284</v>
      </c>
      <c r="E56" s="80">
        <v>18</v>
      </c>
      <c r="F56" s="141">
        <v>10</v>
      </c>
      <c r="H56" s="1">
        <f t="shared" si="5"/>
        <v>0</v>
      </c>
    </row>
    <row r="57" spans="1:8" ht="15.75" x14ac:dyDescent="0.25">
      <c r="A57" s="327">
        <f>'WH Freezer'!A60+'North Slope Catering'!D5</f>
        <v>0</v>
      </c>
      <c r="B57" s="14">
        <v>63020</v>
      </c>
      <c r="C57" s="22" t="s">
        <v>288</v>
      </c>
      <c r="D57" s="12" t="s">
        <v>285</v>
      </c>
      <c r="E57" s="49">
        <v>18</v>
      </c>
      <c r="F57" s="67">
        <v>10</v>
      </c>
      <c r="H57" s="1">
        <f t="shared" si="5"/>
        <v>0</v>
      </c>
    </row>
    <row r="58" spans="1:8" ht="15.75" x14ac:dyDescent="0.25">
      <c r="A58" s="327">
        <f>'WH Freezer'!A61</f>
        <v>0</v>
      </c>
      <c r="B58" s="14">
        <v>63021</v>
      </c>
      <c r="C58" s="22" t="s">
        <v>437</v>
      </c>
      <c r="D58" s="12" t="s">
        <v>463</v>
      </c>
      <c r="E58" s="49">
        <v>18</v>
      </c>
      <c r="F58" s="67">
        <v>10</v>
      </c>
      <c r="H58" s="1">
        <f t="shared" si="5"/>
        <v>0</v>
      </c>
    </row>
    <row r="59" spans="1:8" ht="15.75" x14ac:dyDescent="0.25">
      <c r="A59" s="328">
        <f>'WH Freezer'!A62+'WH Freezer'!A200</f>
        <v>0</v>
      </c>
      <c r="B59" s="111">
        <v>63033</v>
      </c>
      <c r="C59" s="112" t="s">
        <v>607</v>
      </c>
      <c r="D59" s="113" t="s">
        <v>434</v>
      </c>
      <c r="E59" s="114">
        <v>18</v>
      </c>
      <c r="F59" s="115">
        <v>10</v>
      </c>
      <c r="H59" s="1">
        <f t="shared" si="5"/>
        <v>0</v>
      </c>
    </row>
    <row r="60" spans="1:8" ht="16.5" thickBot="1" x14ac:dyDescent="0.3">
      <c r="A60" s="179">
        <f>'WH Freezer'!A63</f>
        <v>0</v>
      </c>
      <c r="B60" s="121">
        <v>63032</v>
      </c>
      <c r="C60" s="133" t="s">
        <v>627</v>
      </c>
      <c r="D60" s="77" t="s">
        <v>622</v>
      </c>
      <c r="E60" s="72">
        <v>18</v>
      </c>
      <c r="F60" s="73">
        <v>10</v>
      </c>
      <c r="H60" s="1">
        <f t="shared" si="5"/>
        <v>0</v>
      </c>
    </row>
    <row r="61" spans="1:8" ht="16.5" thickBot="1" x14ac:dyDescent="0.3">
      <c r="B61" s="30"/>
      <c r="C61" s="26"/>
      <c r="D61" s="26"/>
      <c r="E61" s="53"/>
      <c r="F61" s="53"/>
    </row>
    <row r="62" spans="1:8" ht="16.5" thickBot="1" x14ac:dyDescent="0.3">
      <c r="B62" s="11"/>
      <c r="C62" s="21" t="s">
        <v>58</v>
      </c>
      <c r="D62" s="10"/>
      <c r="E62" s="51"/>
      <c r="F62" s="51"/>
    </row>
    <row r="63" spans="1:8" ht="15" customHeight="1" x14ac:dyDescent="0.25">
      <c r="A63" s="165">
        <f>'WH Freezer'!A66</f>
        <v>0</v>
      </c>
      <c r="B63" s="311">
        <v>62960</v>
      </c>
      <c r="C63" s="216" t="s">
        <v>59</v>
      </c>
      <c r="D63" s="84" t="s">
        <v>60</v>
      </c>
      <c r="E63" s="82">
        <v>20</v>
      </c>
      <c r="F63" s="65">
        <v>12</v>
      </c>
      <c r="H63" s="1">
        <f t="shared" ref="H63:H66" si="6">ROUND(A63/F63,1)</f>
        <v>0</v>
      </c>
    </row>
    <row r="64" spans="1:8" ht="15.75" x14ac:dyDescent="0.25">
      <c r="A64" s="66">
        <f>'WH Freezer'!A67</f>
        <v>0</v>
      </c>
      <c r="B64" s="118">
        <v>62961</v>
      </c>
      <c r="C64" s="132" t="s">
        <v>699</v>
      </c>
      <c r="D64" s="17" t="s">
        <v>62</v>
      </c>
      <c r="E64" s="52">
        <v>20</v>
      </c>
      <c r="F64" s="67">
        <v>12</v>
      </c>
      <c r="H64" s="1">
        <f t="shared" si="6"/>
        <v>0</v>
      </c>
    </row>
    <row r="65" spans="1:8" ht="15.75" x14ac:dyDescent="0.25">
      <c r="A65" s="110">
        <f>'WH Freezer'!A68</f>
        <v>0</v>
      </c>
      <c r="B65" s="265">
        <v>62962</v>
      </c>
      <c r="C65" s="278" t="s">
        <v>680</v>
      </c>
      <c r="D65" s="163" t="s">
        <v>64</v>
      </c>
      <c r="E65" s="164">
        <v>20</v>
      </c>
      <c r="F65" s="115">
        <v>12</v>
      </c>
      <c r="H65" s="1">
        <f t="shared" si="6"/>
        <v>0</v>
      </c>
    </row>
    <row r="66" spans="1:8" ht="16.5" thickBot="1" x14ac:dyDescent="0.3">
      <c r="A66" s="68">
        <f>'WH Freezer'!A69</f>
        <v>0</v>
      </c>
      <c r="B66" s="69">
        <v>62964</v>
      </c>
      <c r="C66" s="70" t="s">
        <v>65</v>
      </c>
      <c r="D66" s="71" t="s">
        <v>66</v>
      </c>
      <c r="E66" s="75">
        <v>20</v>
      </c>
      <c r="F66" s="73">
        <v>12</v>
      </c>
      <c r="H66" s="1">
        <f t="shared" si="6"/>
        <v>0</v>
      </c>
    </row>
    <row r="67" spans="1:8" ht="16.5" thickBot="1" x14ac:dyDescent="0.3">
      <c r="A67" s="109"/>
      <c r="B67" s="134"/>
      <c r="C67" s="135"/>
      <c r="D67" s="136"/>
      <c r="E67" s="137"/>
      <c r="F67" s="137"/>
    </row>
    <row r="68" spans="1:8" ht="16.5" thickBot="1" x14ac:dyDescent="0.3">
      <c r="B68" s="11"/>
      <c r="C68" s="21" t="s">
        <v>90</v>
      </c>
      <c r="D68" s="10"/>
      <c r="E68" s="51"/>
      <c r="F68" s="51"/>
    </row>
    <row r="69" spans="1:8" ht="15.75" x14ac:dyDescent="0.25">
      <c r="A69" s="60">
        <f>'WH Freezer'!A72</f>
        <v>0</v>
      </c>
      <c r="B69" s="61">
        <v>61863</v>
      </c>
      <c r="C69" s="62" t="s">
        <v>95</v>
      </c>
      <c r="D69" s="63" t="s">
        <v>96</v>
      </c>
      <c r="E69" s="64">
        <v>16</v>
      </c>
      <c r="F69" s="65">
        <v>10</v>
      </c>
      <c r="H69" s="1">
        <f t="shared" ref="H69:H72" si="7">ROUND(A69/F69,1)</f>
        <v>0</v>
      </c>
    </row>
    <row r="70" spans="1:8" ht="15.75" x14ac:dyDescent="0.25">
      <c r="A70" s="66">
        <f>'WH Freezer'!A73</f>
        <v>0</v>
      </c>
      <c r="B70" s="118">
        <v>70327</v>
      </c>
      <c r="C70" s="132" t="s">
        <v>717</v>
      </c>
      <c r="D70" s="17" t="s">
        <v>718</v>
      </c>
      <c r="E70" s="52"/>
      <c r="F70" s="67">
        <v>18</v>
      </c>
      <c r="H70" s="1">
        <f t="shared" si="7"/>
        <v>0</v>
      </c>
    </row>
    <row r="71" spans="1:8" ht="16.5" thickBot="1" x14ac:dyDescent="0.3">
      <c r="A71" s="68">
        <f>'WH Freezer'!A74</f>
        <v>0</v>
      </c>
      <c r="B71" s="121">
        <v>70328</v>
      </c>
      <c r="C71" s="133" t="s">
        <v>719</v>
      </c>
      <c r="D71" s="77" t="s">
        <v>720</v>
      </c>
      <c r="E71" s="75"/>
      <c r="F71" s="73">
        <v>18</v>
      </c>
      <c r="H71" s="1">
        <f t="shared" si="7"/>
        <v>0</v>
      </c>
    </row>
    <row r="72" spans="1:8" ht="16.5" hidden="1" thickBot="1" x14ac:dyDescent="0.3">
      <c r="A72" s="176">
        <f>'WH Freezer'!A75</f>
        <v>0</v>
      </c>
      <c r="B72" s="579">
        <v>62972</v>
      </c>
      <c r="C72" s="458" t="s">
        <v>389</v>
      </c>
      <c r="D72" s="513" t="s">
        <v>390</v>
      </c>
      <c r="E72" s="580">
        <v>10</v>
      </c>
      <c r="F72" s="476">
        <v>14</v>
      </c>
      <c r="H72" s="1">
        <f t="shared" si="7"/>
        <v>0</v>
      </c>
    </row>
    <row r="73" spans="1:8" ht="16.5" thickBot="1" x14ac:dyDescent="0.3">
      <c r="B73" s="25"/>
      <c r="C73" s="28"/>
      <c r="D73" s="26"/>
      <c r="E73" s="53"/>
      <c r="F73" s="53"/>
    </row>
    <row r="74" spans="1:8" ht="16.5" thickBot="1" x14ac:dyDescent="0.3">
      <c r="B74" s="11"/>
      <c r="C74" s="21" t="s">
        <v>97</v>
      </c>
      <c r="D74" s="10"/>
      <c r="E74" s="51"/>
      <c r="F74" s="51"/>
    </row>
    <row r="75" spans="1:8" ht="15.75" x14ac:dyDescent="0.25">
      <c r="A75" s="60">
        <f>'WH Freezer'!A78</f>
        <v>0</v>
      </c>
      <c r="B75" s="61">
        <v>61867</v>
      </c>
      <c r="C75" s="62" t="s">
        <v>98</v>
      </c>
      <c r="D75" s="63" t="s">
        <v>99</v>
      </c>
      <c r="E75" s="82">
        <v>18</v>
      </c>
      <c r="F75" s="93">
        <v>10</v>
      </c>
      <c r="H75" s="1">
        <f t="shared" ref="H75:H77" si="8">ROUND(A75/F75,1)</f>
        <v>0</v>
      </c>
    </row>
    <row r="76" spans="1:8" ht="15.75" x14ac:dyDescent="0.25">
      <c r="A76" s="66">
        <f>'WH Freezer'!A79</f>
        <v>0</v>
      </c>
      <c r="B76" s="14">
        <v>61869</v>
      </c>
      <c r="C76" s="22" t="s">
        <v>102</v>
      </c>
      <c r="D76" s="12" t="s">
        <v>103</v>
      </c>
      <c r="E76" s="52">
        <v>16</v>
      </c>
      <c r="F76" s="94">
        <v>8</v>
      </c>
      <c r="H76" s="1">
        <f t="shared" si="8"/>
        <v>0</v>
      </c>
    </row>
    <row r="77" spans="1:8" ht="16.5" thickBot="1" x14ac:dyDescent="0.3">
      <c r="A77" s="68">
        <f>'WH Freezer'!A80</f>
        <v>0</v>
      </c>
      <c r="B77" s="69">
        <v>62967</v>
      </c>
      <c r="C77" s="70" t="s">
        <v>104</v>
      </c>
      <c r="D77" s="71" t="s">
        <v>105</v>
      </c>
      <c r="E77" s="75">
        <v>16</v>
      </c>
      <c r="F77" s="95">
        <v>8</v>
      </c>
      <c r="H77" s="1">
        <f t="shared" si="8"/>
        <v>0</v>
      </c>
    </row>
    <row r="78" spans="1:8" ht="16.5" thickBot="1" x14ac:dyDescent="0.3">
      <c r="A78" s="109"/>
      <c r="B78" s="42"/>
      <c r="C78" s="28"/>
      <c r="D78" s="29"/>
      <c r="E78" s="50"/>
      <c r="F78" s="50"/>
    </row>
    <row r="79" spans="1:8" ht="16.5" thickBot="1" x14ac:dyDescent="0.3">
      <c r="A79" s="109"/>
      <c r="B79" s="191"/>
      <c r="C79" s="21" t="s">
        <v>767</v>
      </c>
      <c r="D79" s="10"/>
      <c r="E79" s="201"/>
      <c r="F79" s="201"/>
    </row>
    <row r="80" spans="1:8" ht="15.75" x14ac:dyDescent="0.25">
      <c r="A80" s="60">
        <f>'WH Freezer'!A83</f>
        <v>0</v>
      </c>
      <c r="B80" s="129">
        <v>61744</v>
      </c>
      <c r="C80" s="62" t="s">
        <v>768</v>
      </c>
      <c r="D80" s="63" t="s">
        <v>769</v>
      </c>
      <c r="E80" s="82"/>
      <c r="F80" s="82">
        <v>8</v>
      </c>
      <c r="H80" s="1">
        <f t="shared" ref="H80:H82" si="9">ROUND(A80/F80,1)</f>
        <v>0</v>
      </c>
    </row>
    <row r="81" spans="1:8" ht="15.75" x14ac:dyDescent="0.25">
      <c r="A81" s="66">
        <f>'WH Freezer'!A84</f>
        <v>0</v>
      </c>
      <c r="B81" s="118">
        <v>61745</v>
      </c>
      <c r="C81" s="22" t="s">
        <v>772</v>
      </c>
      <c r="D81" s="12" t="s">
        <v>770</v>
      </c>
      <c r="E81" s="52"/>
      <c r="F81" s="52">
        <v>8</v>
      </c>
      <c r="H81" s="1">
        <f t="shared" si="9"/>
        <v>0</v>
      </c>
    </row>
    <row r="82" spans="1:8" ht="16.5" thickBot="1" x14ac:dyDescent="0.3">
      <c r="A82" s="68">
        <f>'WH Freezer'!A85</f>
        <v>0</v>
      </c>
      <c r="B82" s="121">
        <v>61746</v>
      </c>
      <c r="C82" s="70" t="s">
        <v>773</v>
      </c>
      <c r="D82" s="71" t="s">
        <v>771</v>
      </c>
      <c r="E82" s="75"/>
      <c r="F82" s="75">
        <v>8</v>
      </c>
      <c r="H82" s="1">
        <f t="shared" si="9"/>
        <v>0</v>
      </c>
    </row>
    <row r="83" spans="1:8" ht="16.5" thickBot="1" x14ac:dyDescent="0.3">
      <c r="B83" s="25"/>
      <c r="C83" s="28"/>
      <c r="D83" s="26"/>
      <c r="E83" s="53"/>
      <c r="F83" s="53"/>
    </row>
    <row r="84" spans="1:8" ht="16.5" thickBot="1" x14ac:dyDescent="0.3">
      <c r="A84" s="109"/>
      <c r="B84" s="438"/>
      <c r="C84" s="138" t="s">
        <v>107</v>
      </c>
      <c r="D84" s="429"/>
      <c r="E84" s="430"/>
      <c r="F84" s="430"/>
    </row>
    <row r="85" spans="1:8" ht="16.5" thickBot="1" x14ac:dyDescent="0.3">
      <c r="A85" s="2">
        <f>'WH Freezer'!A88</f>
        <v>0</v>
      </c>
      <c r="B85" s="200">
        <v>70356</v>
      </c>
      <c r="C85" s="43" t="s">
        <v>951</v>
      </c>
      <c r="D85" s="12" t="s">
        <v>947</v>
      </c>
      <c r="E85" s="49"/>
      <c r="F85" s="49">
        <v>6</v>
      </c>
    </row>
    <row r="86" spans="1:8" ht="15.75" x14ac:dyDescent="0.25">
      <c r="A86" s="139">
        <f>'WH Freezer'!A89</f>
        <v>0</v>
      </c>
      <c r="B86" s="83">
        <v>62968</v>
      </c>
      <c r="C86" s="62" t="s">
        <v>108</v>
      </c>
      <c r="D86" s="84" t="s">
        <v>109</v>
      </c>
      <c r="E86" s="82">
        <v>18</v>
      </c>
      <c r="F86" s="93">
        <v>10</v>
      </c>
      <c r="H86" s="1">
        <f t="shared" ref="H86:H89" si="10">ROUND(A86/F86,1)</f>
        <v>0</v>
      </c>
    </row>
    <row r="87" spans="1:8" ht="15.75" x14ac:dyDescent="0.25">
      <c r="A87" s="139">
        <f>'WH Freezer'!A90</f>
        <v>0</v>
      </c>
      <c r="B87" s="78">
        <v>61965</v>
      </c>
      <c r="C87" s="428" t="s">
        <v>610</v>
      </c>
      <c r="D87" s="140" t="s">
        <v>611</v>
      </c>
      <c r="E87" s="80">
        <v>12</v>
      </c>
      <c r="F87" s="141">
        <v>6</v>
      </c>
      <c r="H87" s="1">
        <f t="shared" si="10"/>
        <v>0</v>
      </c>
    </row>
    <row r="88" spans="1:8" ht="15.75" x14ac:dyDescent="0.25">
      <c r="A88" s="66">
        <f>'WH Freezer'!A91</f>
        <v>0</v>
      </c>
      <c r="B88" s="14">
        <v>62970</v>
      </c>
      <c r="C88" s="23" t="s">
        <v>110</v>
      </c>
      <c r="D88" s="12" t="s">
        <v>111</v>
      </c>
      <c r="E88" s="49">
        <v>12</v>
      </c>
      <c r="F88" s="67">
        <v>6</v>
      </c>
      <c r="H88" s="1">
        <f t="shared" si="10"/>
        <v>0</v>
      </c>
    </row>
    <row r="89" spans="1:8" ht="16.5" thickBot="1" x14ac:dyDescent="0.3">
      <c r="A89" s="68">
        <f>'WH Freezer'!A92</f>
        <v>0</v>
      </c>
      <c r="B89" s="69">
        <v>62971</v>
      </c>
      <c r="C89" s="96" t="s">
        <v>112</v>
      </c>
      <c r="D89" s="71" t="s">
        <v>113</v>
      </c>
      <c r="E89" s="72">
        <v>12</v>
      </c>
      <c r="F89" s="73">
        <v>6</v>
      </c>
      <c r="H89" s="1">
        <f t="shared" si="10"/>
        <v>0</v>
      </c>
    </row>
    <row r="90" spans="1:8" ht="16.5" thickBot="1" x14ac:dyDescent="0.3">
      <c r="B90" s="32"/>
      <c r="C90" s="33"/>
      <c r="D90" s="29"/>
      <c r="E90" s="50"/>
      <c r="F90" s="53"/>
    </row>
    <row r="91" spans="1:8" ht="16.5" thickBot="1" x14ac:dyDescent="0.3">
      <c r="B91" s="11"/>
      <c r="C91" s="21" t="s">
        <v>115</v>
      </c>
      <c r="D91" s="10"/>
      <c r="E91" s="51"/>
      <c r="F91" s="51"/>
    </row>
    <row r="92" spans="1:8" ht="15.75" x14ac:dyDescent="0.25">
      <c r="A92" s="165">
        <f>'WH Freezer'!A95</f>
        <v>0</v>
      </c>
      <c r="B92" s="61">
        <v>61611</v>
      </c>
      <c r="C92" s="62" t="s">
        <v>116</v>
      </c>
      <c r="D92" s="63" t="s">
        <v>117</v>
      </c>
      <c r="E92" s="64">
        <v>18</v>
      </c>
      <c r="F92" s="65">
        <v>9</v>
      </c>
      <c r="H92" s="1">
        <f t="shared" ref="H92:H100" si="11">ROUND(A92/F92,1)</f>
        <v>0</v>
      </c>
    </row>
    <row r="93" spans="1:8" ht="15.75" x14ac:dyDescent="0.25">
      <c r="A93" s="66">
        <f>'WH Freezer'!A96</f>
        <v>0</v>
      </c>
      <c r="B93" s="14">
        <v>61612</v>
      </c>
      <c r="C93" s="22" t="s">
        <v>118</v>
      </c>
      <c r="D93" s="12" t="s">
        <v>119</v>
      </c>
      <c r="E93" s="49">
        <v>18</v>
      </c>
      <c r="F93" s="67">
        <v>12</v>
      </c>
      <c r="H93" s="1">
        <f t="shared" si="11"/>
        <v>0</v>
      </c>
    </row>
    <row r="94" spans="1:8" ht="15.75" x14ac:dyDescent="0.25">
      <c r="A94" s="66">
        <f>'WH Freezer'!A97</f>
        <v>0</v>
      </c>
      <c r="B94" s="14">
        <v>70403</v>
      </c>
      <c r="C94" s="22" t="s">
        <v>448</v>
      </c>
      <c r="D94" s="12" t="s">
        <v>449</v>
      </c>
      <c r="E94" s="49">
        <v>18</v>
      </c>
      <c r="F94" s="67">
        <v>12</v>
      </c>
      <c r="H94" s="1">
        <f t="shared" si="11"/>
        <v>0</v>
      </c>
    </row>
    <row r="95" spans="1:8" ht="15" customHeight="1" x14ac:dyDescent="0.25">
      <c r="A95" s="66">
        <f>'WH Freezer'!A98+IGA!A10</f>
        <v>0</v>
      </c>
      <c r="B95" s="14">
        <v>61041</v>
      </c>
      <c r="C95" s="22" t="s">
        <v>260</v>
      </c>
      <c r="D95" s="12" t="s">
        <v>403</v>
      </c>
      <c r="E95" s="49">
        <v>18</v>
      </c>
      <c r="F95" s="67">
        <v>12</v>
      </c>
      <c r="H95" s="1">
        <f t="shared" si="11"/>
        <v>0</v>
      </c>
    </row>
    <row r="96" spans="1:8" ht="15.75" x14ac:dyDescent="0.25">
      <c r="A96" s="66">
        <f>'WH Freezer'!A99+IGA!A11</f>
        <v>0</v>
      </c>
      <c r="B96" s="111">
        <v>61042</v>
      </c>
      <c r="C96" s="112" t="s">
        <v>261</v>
      </c>
      <c r="D96" s="113" t="s">
        <v>404</v>
      </c>
      <c r="E96" s="114">
        <v>18</v>
      </c>
      <c r="F96" s="115">
        <v>9</v>
      </c>
      <c r="H96" s="1">
        <f t="shared" si="11"/>
        <v>0</v>
      </c>
    </row>
    <row r="97" spans="1:8" ht="15.75" x14ac:dyDescent="0.25">
      <c r="A97" s="66">
        <f>'WH Freezer'!A100+IGA!A31</f>
        <v>0</v>
      </c>
      <c r="B97" s="14">
        <v>63036</v>
      </c>
      <c r="C97" s="22" t="s">
        <v>272</v>
      </c>
      <c r="D97" s="12" t="s">
        <v>290</v>
      </c>
      <c r="E97" s="49">
        <v>18</v>
      </c>
      <c r="F97" s="67">
        <v>12</v>
      </c>
      <c r="H97" s="1">
        <f t="shared" si="11"/>
        <v>0</v>
      </c>
    </row>
    <row r="98" spans="1:8" ht="15.75" x14ac:dyDescent="0.25">
      <c r="A98" s="66">
        <f>'WH Freezer'!A101+IGA!A30</f>
        <v>0</v>
      </c>
      <c r="B98" s="111">
        <v>63037</v>
      </c>
      <c r="C98" s="112" t="s">
        <v>273</v>
      </c>
      <c r="D98" s="113" t="s">
        <v>291</v>
      </c>
      <c r="E98" s="114">
        <v>18</v>
      </c>
      <c r="F98" s="115">
        <v>9</v>
      </c>
      <c r="H98" s="1">
        <f t="shared" si="11"/>
        <v>0</v>
      </c>
    </row>
    <row r="99" spans="1:8" ht="15.75" x14ac:dyDescent="0.25">
      <c r="A99" s="2">
        <f>'WH Freezer'!A102</f>
        <v>0</v>
      </c>
      <c r="B99" s="14">
        <v>65102</v>
      </c>
      <c r="C99" s="22" t="s">
        <v>907</v>
      </c>
      <c r="D99" s="12" t="s">
        <v>911</v>
      </c>
      <c r="E99" s="49"/>
      <c r="F99" s="67">
        <v>9</v>
      </c>
      <c r="H99" s="1">
        <f t="shared" si="11"/>
        <v>0</v>
      </c>
    </row>
    <row r="100" spans="1:8" ht="16.5" thickBot="1" x14ac:dyDescent="0.3">
      <c r="A100" s="179">
        <f>'WH Freezer'!A103</f>
        <v>0</v>
      </c>
      <c r="B100" s="69">
        <v>65103</v>
      </c>
      <c r="C100" s="70" t="s">
        <v>908</v>
      </c>
      <c r="D100" s="71" t="s">
        <v>912</v>
      </c>
      <c r="E100" s="72"/>
      <c r="F100" s="73">
        <v>12</v>
      </c>
      <c r="H100" s="1">
        <f t="shared" si="11"/>
        <v>0</v>
      </c>
    </row>
    <row r="101" spans="1:8" ht="16.5" thickBot="1" x14ac:dyDescent="0.3">
      <c r="B101" s="35"/>
      <c r="C101" s="36"/>
      <c r="D101" s="37"/>
      <c r="E101" s="54"/>
      <c r="F101" s="54"/>
    </row>
    <row r="102" spans="1:8" ht="16.5" thickBot="1" x14ac:dyDescent="0.3">
      <c r="B102" s="11"/>
      <c r="C102" s="21" t="s">
        <v>129</v>
      </c>
      <c r="D102" s="10"/>
      <c r="E102" s="51"/>
      <c r="F102" s="51"/>
    </row>
    <row r="103" spans="1:8" ht="15.75" x14ac:dyDescent="0.25">
      <c r="A103" s="66">
        <f>'WH Freezer'!A106+IGA!A34+'Denny''s'!E8</f>
        <v>0</v>
      </c>
      <c r="B103" s="61">
        <v>61615</v>
      </c>
      <c r="C103" s="62" t="s">
        <v>130</v>
      </c>
      <c r="D103" s="84" t="s">
        <v>131</v>
      </c>
      <c r="E103" s="82">
        <v>12</v>
      </c>
      <c r="F103" s="93">
        <v>6</v>
      </c>
      <c r="H103" s="1">
        <f t="shared" ref="H103:H107" si="12">ROUND(A103/F103,1)</f>
        <v>0</v>
      </c>
    </row>
    <row r="104" spans="1:8" ht="15.75" x14ac:dyDescent="0.25">
      <c r="A104" s="66">
        <f>'WH Freezer'!A107+IGA!A35</f>
        <v>0</v>
      </c>
      <c r="B104" s="14">
        <v>62468</v>
      </c>
      <c r="C104" s="22" t="s">
        <v>132</v>
      </c>
      <c r="D104" s="17" t="s">
        <v>133</v>
      </c>
      <c r="E104" s="52">
        <v>12</v>
      </c>
      <c r="F104" s="94">
        <v>6</v>
      </c>
      <c r="H104" s="1">
        <f t="shared" si="12"/>
        <v>0</v>
      </c>
    </row>
    <row r="105" spans="1:8" ht="15.75" x14ac:dyDescent="0.25">
      <c r="A105" s="66">
        <f>'WH Freezer'!A108+IGA!A36</f>
        <v>0</v>
      </c>
      <c r="B105" s="14">
        <v>61616</v>
      </c>
      <c r="C105" s="22" t="s">
        <v>134</v>
      </c>
      <c r="D105" s="17" t="s">
        <v>135</v>
      </c>
      <c r="E105" s="52">
        <v>12</v>
      </c>
      <c r="F105" s="52">
        <v>6</v>
      </c>
      <c r="H105" s="1">
        <f t="shared" si="12"/>
        <v>0</v>
      </c>
    </row>
    <row r="106" spans="1:8" s="109" customFormat="1" ht="15.75" x14ac:dyDescent="0.25">
      <c r="A106" s="66">
        <f>'WH Freezer'!A109+IGA!A37</f>
        <v>0</v>
      </c>
      <c r="B106" s="14">
        <v>62798</v>
      </c>
      <c r="C106" s="22" t="s">
        <v>136</v>
      </c>
      <c r="D106" s="17" t="s">
        <v>137</v>
      </c>
      <c r="E106" s="52">
        <v>12</v>
      </c>
      <c r="F106" s="52">
        <v>6</v>
      </c>
      <c r="H106" s="1">
        <f t="shared" si="12"/>
        <v>0</v>
      </c>
    </row>
    <row r="107" spans="1:8" s="109" customFormat="1" ht="16.5" thickBot="1" x14ac:dyDescent="0.3">
      <c r="A107" s="68">
        <f>'WH Freezer'!A110</f>
        <v>0</v>
      </c>
      <c r="B107" s="74">
        <v>74549</v>
      </c>
      <c r="C107" s="70" t="s">
        <v>498</v>
      </c>
      <c r="D107" s="77" t="s">
        <v>507</v>
      </c>
      <c r="E107" s="75"/>
      <c r="F107" s="75">
        <v>7</v>
      </c>
      <c r="H107" s="1">
        <f t="shared" si="12"/>
        <v>0</v>
      </c>
    </row>
    <row r="108" spans="1:8" ht="15.75" thickBot="1" x14ac:dyDescent="0.3">
      <c r="B108" s="26"/>
      <c r="C108" s="26"/>
      <c r="D108" s="26"/>
      <c r="E108" s="55"/>
      <c r="F108" s="55"/>
    </row>
    <row r="109" spans="1:8" ht="16.5" thickBot="1" x14ac:dyDescent="0.3">
      <c r="B109" s="11"/>
      <c r="C109" s="21" t="s">
        <v>140</v>
      </c>
      <c r="D109" s="10"/>
      <c r="E109" s="51"/>
      <c r="F109" s="51"/>
    </row>
    <row r="110" spans="1:8" ht="15.75" x14ac:dyDescent="0.25">
      <c r="A110" s="60">
        <f>'WH Freezer'!A113+'BC Drive-In'!E8</f>
        <v>0</v>
      </c>
      <c r="B110" s="83">
        <v>70306</v>
      </c>
      <c r="C110" s="62" t="s">
        <v>141</v>
      </c>
      <c r="D110" s="84" t="s">
        <v>142</v>
      </c>
      <c r="E110" s="82">
        <v>18</v>
      </c>
      <c r="F110" s="93">
        <v>9</v>
      </c>
      <c r="H110" s="1">
        <f t="shared" ref="H110:H112" si="13">ROUND(A110/F110,1)</f>
        <v>0</v>
      </c>
    </row>
    <row r="111" spans="1:8" ht="15.75" x14ac:dyDescent="0.25">
      <c r="A111" s="110">
        <f>'WH Freezer'!A114</f>
        <v>0</v>
      </c>
      <c r="B111" s="142">
        <v>63060</v>
      </c>
      <c r="C111" s="112" t="s">
        <v>143</v>
      </c>
      <c r="D111" s="163" t="s">
        <v>144</v>
      </c>
      <c r="E111" s="164">
        <v>18</v>
      </c>
      <c r="F111" s="267">
        <v>10</v>
      </c>
      <c r="H111" s="1">
        <f t="shared" si="13"/>
        <v>0</v>
      </c>
    </row>
    <row r="112" spans="1:8" ht="16.5" thickBot="1" x14ac:dyDescent="0.3">
      <c r="A112" s="68">
        <f>'WH Freezer'!A115</f>
        <v>0</v>
      </c>
      <c r="B112" s="74">
        <v>63048</v>
      </c>
      <c r="C112" s="70" t="s">
        <v>690</v>
      </c>
      <c r="D112" s="77" t="s">
        <v>691</v>
      </c>
      <c r="E112" s="75">
        <v>18</v>
      </c>
      <c r="F112" s="95">
        <v>9</v>
      </c>
      <c r="H112" s="1">
        <f t="shared" si="13"/>
        <v>0</v>
      </c>
    </row>
    <row r="113" spans="1:8" ht="15.75" thickBot="1" x14ac:dyDescent="0.3">
      <c r="B113" s="26"/>
      <c r="C113" s="26"/>
      <c r="D113" s="26"/>
      <c r="E113" s="55"/>
      <c r="F113" s="55"/>
    </row>
    <row r="114" spans="1:8" ht="16.5" thickBot="1" x14ac:dyDescent="0.3">
      <c r="B114" s="11"/>
      <c r="C114" s="21" t="s">
        <v>145</v>
      </c>
      <c r="D114" s="10"/>
      <c r="E114" s="51"/>
      <c r="F114" s="51"/>
    </row>
    <row r="115" spans="1:8" ht="15.75" x14ac:dyDescent="0.25">
      <c r="A115" s="66">
        <f>'WH Freezer'!A204+IGA!A15</f>
        <v>0</v>
      </c>
      <c r="B115" s="61">
        <v>61739</v>
      </c>
      <c r="C115" s="62" t="s">
        <v>155</v>
      </c>
      <c r="D115" s="473" t="s">
        <v>156</v>
      </c>
      <c r="E115" s="439">
        <v>12</v>
      </c>
      <c r="F115" s="474">
        <v>8</v>
      </c>
      <c r="H115" s="1">
        <f t="shared" ref="H115:H121" si="14">ROUND(A115/F115,1)</f>
        <v>0</v>
      </c>
    </row>
    <row r="116" spans="1:8" ht="15.75" x14ac:dyDescent="0.25">
      <c r="A116" s="66">
        <f>'WH Freezer'!A205+'BC Drive-In'!E7</f>
        <v>0</v>
      </c>
      <c r="B116" s="14">
        <v>61618</v>
      </c>
      <c r="C116" s="22" t="s">
        <v>152</v>
      </c>
      <c r="D116" s="15" t="s">
        <v>153</v>
      </c>
      <c r="E116" s="56">
        <v>10</v>
      </c>
      <c r="F116" s="99">
        <v>6</v>
      </c>
      <c r="H116" s="1">
        <f t="shared" si="14"/>
        <v>0</v>
      </c>
    </row>
    <row r="117" spans="1:8" ht="15.75" x14ac:dyDescent="0.25">
      <c r="A117" s="66">
        <f>'WH Freezer'!A206</f>
        <v>0</v>
      </c>
      <c r="B117" s="14">
        <v>63062</v>
      </c>
      <c r="C117" s="22" t="s">
        <v>154</v>
      </c>
      <c r="D117" s="15" t="s">
        <v>153</v>
      </c>
      <c r="E117" s="56">
        <v>10</v>
      </c>
      <c r="F117" s="99">
        <v>6</v>
      </c>
      <c r="H117" s="1">
        <f t="shared" si="14"/>
        <v>0</v>
      </c>
    </row>
    <row r="118" spans="1:8" ht="15.75" x14ac:dyDescent="0.25">
      <c r="A118" s="66">
        <f>'WH Freezer'!A207+IGA!A14</f>
        <v>0</v>
      </c>
      <c r="B118" s="14">
        <v>61644</v>
      </c>
      <c r="C118" s="22" t="s">
        <v>147</v>
      </c>
      <c r="D118" s="15" t="s">
        <v>148</v>
      </c>
      <c r="E118" s="56">
        <v>6</v>
      </c>
      <c r="F118" s="99">
        <v>5</v>
      </c>
      <c r="H118" s="1">
        <f t="shared" si="14"/>
        <v>0</v>
      </c>
    </row>
    <row r="119" spans="1:8" ht="15.75" x14ac:dyDescent="0.25">
      <c r="A119" s="66">
        <f>'WH Freezer'!A208+'BC Drive-In'!E5+'Chat. Chow'!E5</f>
        <v>0</v>
      </c>
      <c r="B119" s="14">
        <v>61641</v>
      </c>
      <c r="C119" s="22" t="s">
        <v>149</v>
      </c>
      <c r="D119" s="15" t="s">
        <v>148</v>
      </c>
      <c r="E119" s="56">
        <v>6</v>
      </c>
      <c r="F119" s="99">
        <v>5</v>
      </c>
      <c r="H119" s="1">
        <f t="shared" si="14"/>
        <v>0</v>
      </c>
    </row>
    <row r="120" spans="1:8" ht="15.75" x14ac:dyDescent="0.25">
      <c r="A120" s="66">
        <f>'WH Freezer'!A209</f>
        <v>0</v>
      </c>
      <c r="B120" s="111">
        <v>74788</v>
      </c>
      <c r="C120" s="472" t="s">
        <v>275</v>
      </c>
      <c r="D120" s="113" t="s">
        <v>276</v>
      </c>
      <c r="E120" s="114">
        <v>6</v>
      </c>
      <c r="F120" s="115">
        <v>3</v>
      </c>
      <c r="H120" s="1">
        <f t="shared" si="14"/>
        <v>0</v>
      </c>
    </row>
    <row r="121" spans="1:8" ht="16.5" thickBot="1" x14ac:dyDescent="0.3">
      <c r="A121" s="68">
        <f>'WH Freezer'!A210</f>
        <v>0</v>
      </c>
      <c r="B121" s="69">
        <v>74789</v>
      </c>
      <c r="C121" s="471" t="s">
        <v>274</v>
      </c>
      <c r="D121" s="71" t="s">
        <v>276</v>
      </c>
      <c r="E121" s="72">
        <v>6</v>
      </c>
      <c r="F121" s="73">
        <v>3</v>
      </c>
      <c r="H121" s="1">
        <f t="shared" si="14"/>
        <v>0</v>
      </c>
    </row>
    <row r="122" spans="1:8" ht="16.5" thickBot="1" x14ac:dyDescent="0.3">
      <c r="B122" s="26"/>
      <c r="C122" s="26"/>
      <c r="D122" s="34"/>
      <c r="E122" s="53"/>
      <c r="F122" s="53"/>
    </row>
    <row r="123" spans="1:8" ht="16.5" thickBot="1" x14ac:dyDescent="0.3">
      <c r="B123" s="11"/>
      <c r="C123" s="21" t="s">
        <v>163</v>
      </c>
      <c r="D123" s="10"/>
      <c r="E123" s="51"/>
      <c r="F123" s="51"/>
    </row>
    <row r="124" spans="1:8" ht="15.75" x14ac:dyDescent="0.25">
      <c r="A124" s="165">
        <f>'WH Freezer'!A118</f>
        <v>0</v>
      </c>
      <c r="B124" s="129">
        <v>70503</v>
      </c>
      <c r="C124" s="497" t="s">
        <v>456</v>
      </c>
      <c r="D124" s="84" t="s">
        <v>455</v>
      </c>
      <c r="E124" s="82"/>
      <c r="F124" s="65">
        <v>7</v>
      </c>
      <c r="H124" s="1">
        <f t="shared" ref="H124:H126" si="15">ROUND(A124/F124,1)</f>
        <v>0</v>
      </c>
    </row>
    <row r="125" spans="1:8" ht="15.75" x14ac:dyDescent="0.25">
      <c r="A125" s="110">
        <f>'WH Freezer'!A119+'Dining Services'!A32+'Dining Services'!B32+'Dining Services'!C32</f>
        <v>0</v>
      </c>
      <c r="B125" s="265">
        <v>70516</v>
      </c>
      <c r="C125" s="112" t="s">
        <v>168</v>
      </c>
      <c r="D125" s="510" t="s">
        <v>740</v>
      </c>
      <c r="E125" s="114">
        <v>12</v>
      </c>
      <c r="F125" s="115">
        <v>7</v>
      </c>
      <c r="H125" s="1">
        <f t="shared" si="15"/>
        <v>0</v>
      </c>
    </row>
    <row r="126" spans="1:8" ht="16.5" thickBot="1" x14ac:dyDescent="0.3">
      <c r="A126" s="68">
        <f>'WH Freezer'!A120+'Denny''s'!E15</f>
        <v>0</v>
      </c>
      <c r="B126" s="121">
        <v>89621</v>
      </c>
      <c r="C126" s="70" t="s">
        <v>628</v>
      </c>
      <c r="D126" s="466" t="s">
        <v>722</v>
      </c>
      <c r="E126" s="72">
        <v>12</v>
      </c>
      <c r="F126" s="73">
        <v>7</v>
      </c>
      <c r="H126" s="1">
        <f t="shared" si="15"/>
        <v>0</v>
      </c>
    </row>
    <row r="127" spans="1:8" ht="16.5" thickBot="1" x14ac:dyDescent="0.3">
      <c r="B127" s="32"/>
      <c r="C127" s="40"/>
      <c r="D127" s="27"/>
      <c r="E127" s="42"/>
      <c r="F127" s="42"/>
    </row>
    <row r="128" spans="1:8" ht="16.5" thickBot="1" x14ac:dyDescent="0.3">
      <c r="B128" s="11"/>
      <c r="C128" s="138" t="s">
        <v>237</v>
      </c>
      <c r="D128" s="10"/>
      <c r="E128" s="51"/>
      <c r="F128" s="51"/>
    </row>
    <row r="129" spans="1:8" ht="15.75" x14ac:dyDescent="0.25">
      <c r="A129" s="165">
        <f>'WH Freezer'!A123</f>
        <v>0</v>
      </c>
      <c r="B129" s="61">
        <v>77701</v>
      </c>
      <c r="C129" s="62" t="s">
        <v>238</v>
      </c>
      <c r="D129" s="63" t="s">
        <v>239</v>
      </c>
      <c r="E129" s="64">
        <v>32</v>
      </c>
      <c r="F129" s="65">
        <v>32</v>
      </c>
      <c r="H129" s="1">
        <f t="shared" ref="H129:H130" si="16">ROUND(A129/F129,1)</f>
        <v>0</v>
      </c>
    </row>
    <row r="130" spans="1:8" ht="16.5" thickBot="1" x14ac:dyDescent="0.3">
      <c r="A130" s="68">
        <f>'WH Freezer'!A124</f>
        <v>0</v>
      </c>
      <c r="B130" s="69">
        <v>77703</v>
      </c>
      <c r="C130" s="70" t="s">
        <v>240</v>
      </c>
      <c r="D130" s="77" t="s">
        <v>241</v>
      </c>
      <c r="E130" s="72">
        <v>20</v>
      </c>
      <c r="F130" s="73">
        <v>20</v>
      </c>
      <c r="H130" s="1">
        <f t="shared" si="16"/>
        <v>0</v>
      </c>
    </row>
    <row r="131" spans="1:8" ht="16.5" thickBot="1" x14ac:dyDescent="0.3">
      <c r="B131" s="32"/>
      <c r="C131" s="39"/>
      <c r="D131" s="29"/>
      <c r="E131" s="50"/>
      <c r="F131" s="50"/>
    </row>
    <row r="132" spans="1:8" ht="16.5" thickBot="1" x14ac:dyDescent="0.3">
      <c r="B132" s="11"/>
      <c r="C132" s="21" t="s">
        <v>172</v>
      </c>
      <c r="D132" s="10"/>
      <c r="E132" s="51"/>
      <c r="F132" s="51"/>
    </row>
    <row r="133" spans="1:8" ht="15.75" x14ac:dyDescent="0.25">
      <c r="A133" s="165">
        <f>'WH Freezer'!A133</f>
        <v>0</v>
      </c>
      <c r="B133" s="104">
        <v>62975</v>
      </c>
      <c r="C133" s="62" t="s">
        <v>173</v>
      </c>
      <c r="D133" s="63" t="s">
        <v>174</v>
      </c>
      <c r="E133" s="64">
        <v>34</v>
      </c>
      <c r="F133" s="65">
        <v>18</v>
      </c>
      <c r="H133" s="1">
        <f t="shared" ref="H133:H138" si="17">ROUND(A133/F133,1)</f>
        <v>0</v>
      </c>
    </row>
    <row r="134" spans="1:8" ht="15.75" x14ac:dyDescent="0.25">
      <c r="A134" s="66">
        <f>'WH Freezer'!A134</f>
        <v>0</v>
      </c>
      <c r="B134" s="14">
        <v>61622</v>
      </c>
      <c r="C134" s="22" t="s">
        <v>175</v>
      </c>
      <c r="D134" s="17" t="s">
        <v>176</v>
      </c>
      <c r="E134" s="49">
        <v>34</v>
      </c>
      <c r="F134" s="67">
        <v>18</v>
      </c>
      <c r="H134" s="1">
        <f t="shared" si="17"/>
        <v>0</v>
      </c>
    </row>
    <row r="135" spans="1:8" ht="15.75" x14ac:dyDescent="0.25">
      <c r="A135" s="66">
        <f>'WH Freezer'!A135</f>
        <v>0</v>
      </c>
      <c r="B135" s="14">
        <v>62432</v>
      </c>
      <c r="C135" s="22" t="s">
        <v>177</v>
      </c>
      <c r="D135" s="12" t="s">
        <v>178</v>
      </c>
      <c r="E135" s="49">
        <v>34</v>
      </c>
      <c r="F135" s="67">
        <v>18</v>
      </c>
      <c r="H135" s="1">
        <f t="shared" si="17"/>
        <v>0</v>
      </c>
    </row>
    <row r="136" spans="1:8" ht="15.75" x14ac:dyDescent="0.25">
      <c r="A136" s="66">
        <f>'WH Freezer'!A136</f>
        <v>0</v>
      </c>
      <c r="B136" s="14">
        <v>62425</v>
      </c>
      <c r="C136" s="22" t="s">
        <v>179</v>
      </c>
      <c r="D136" s="12" t="s">
        <v>180</v>
      </c>
      <c r="E136" s="49">
        <v>34</v>
      </c>
      <c r="F136" s="67">
        <v>18</v>
      </c>
      <c r="H136" s="1">
        <f t="shared" si="17"/>
        <v>0</v>
      </c>
    </row>
    <row r="137" spans="1:8" ht="15.75" x14ac:dyDescent="0.25">
      <c r="A137" s="66">
        <f>'WH Freezer'!A137</f>
        <v>0</v>
      </c>
      <c r="B137" s="13">
        <v>61664</v>
      </c>
      <c r="C137" s="22" t="s">
        <v>181</v>
      </c>
      <c r="D137" s="12" t="s">
        <v>394</v>
      </c>
      <c r="E137" s="49">
        <v>34</v>
      </c>
      <c r="F137" s="67">
        <v>18</v>
      </c>
      <c r="H137" s="1">
        <f t="shared" si="17"/>
        <v>0</v>
      </c>
    </row>
    <row r="138" spans="1:8" ht="15.75" x14ac:dyDescent="0.25">
      <c r="A138" s="66">
        <f>'WH Freezer'!A138+'Dining Services'!A35+'Dining Services'!B35+'Dining Services'!C35+'Dining Services'!D35</f>
        <v>0</v>
      </c>
      <c r="B138" s="14">
        <v>63008</v>
      </c>
      <c r="C138" s="22" t="s">
        <v>469</v>
      </c>
      <c r="D138" s="17" t="s">
        <v>470</v>
      </c>
      <c r="E138" s="52">
        <v>16</v>
      </c>
      <c r="F138" s="67">
        <v>10</v>
      </c>
      <c r="H138" s="1">
        <f t="shared" si="17"/>
        <v>0</v>
      </c>
    </row>
    <row r="139" spans="1:8" ht="15.75" x14ac:dyDescent="0.25">
      <c r="A139" s="110">
        <f>'WH Freezer'!A139</f>
        <v>0</v>
      </c>
      <c r="B139" s="111">
        <v>63603</v>
      </c>
      <c r="C139" s="112" t="s">
        <v>480</v>
      </c>
      <c r="D139" s="163" t="s">
        <v>534</v>
      </c>
      <c r="E139" s="164">
        <v>16</v>
      </c>
      <c r="F139" s="115">
        <v>10</v>
      </c>
      <c r="H139" s="1">
        <f>ROUND(A139/F139,1)</f>
        <v>0</v>
      </c>
    </row>
    <row r="140" spans="1:8" ht="15.75" x14ac:dyDescent="0.25">
      <c r="A140" s="2">
        <f>'WH Freezer'!A140</f>
        <v>0</v>
      </c>
      <c r="B140" s="200">
        <v>70622</v>
      </c>
      <c r="C140" s="22" t="s">
        <v>952</v>
      </c>
      <c r="D140" s="17" t="s">
        <v>953</v>
      </c>
      <c r="E140" s="52"/>
      <c r="F140" s="49">
        <v>18</v>
      </c>
    </row>
    <row r="141" spans="1:8" ht="16.5" thickBot="1" x14ac:dyDescent="0.3">
      <c r="B141" s="32"/>
      <c r="C141" s="39"/>
      <c r="D141" s="29"/>
      <c r="E141" s="50"/>
      <c r="F141" s="50"/>
    </row>
    <row r="142" spans="1:8" ht="16.5" thickBot="1" x14ac:dyDescent="0.3">
      <c r="B142" s="11"/>
      <c r="C142" s="21" t="s">
        <v>186</v>
      </c>
      <c r="D142" s="10"/>
      <c r="E142" s="51"/>
      <c r="F142" s="51"/>
    </row>
    <row r="143" spans="1:8" ht="15.75" x14ac:dyDescent="0.25">
      <c r="A143" s="165">
        <f>'WH Freezer'!A143</f>
        <v>0</v>
      </c>
      <c r="B143" s="61">
        <v>61681</v>
      </c>
      <c r="C143" s="62" t="s">
        <v>187</v>
      </c>
      <c r="D143" s="63" t="s">
        <v>188</v>
      </c>
      <c r="E143" s="64">
        <v>24</v>
      </c>
      <c r="F143" s="65">
        <v>12</v>
      </c>
      <c r="H143" s="1">
        <f t="shared" ref="H143:H150" si="18">ROUND(A143/F143,1)</f>
        <v>0</v>
      </c>
    </row>
    <row r="144" spans="1:8" ht="15.75" x14ac:dyDescent="0.25">
      <c r="A144" s="66">
        <f>'WH Freezer'!A144</f>
        <v>0</v>
      </c>
      <c r="B144" s="14">
        <v>61682</v>
      </c>
      <c r="C144" s="22" t="s">
        <v>189</v>
      </c>
      <c r="D144" s="12" t="s">
        <v>190</v>
      </c>
      <c r="E144" s="49">
        <v>24</v>
      </c>
      <c r="F144" s="67">
        <v>12</v>
      </c>
      <c r="H144" s="1">
        <f t="shared" si="18"/>
        <v>0</v>
      </c>
    </row>
    <row r="145" spans="1:8" ht="15.75" x14ac:dyDescent="0.25">
      <c r="A145" s="66">
        <f>'WH Freezer'!A145</f>
        <v>0</v>
      </c>
      <c r="B145" s="14">
        <v>61683</v>
      </c>
      <c r="C145" s="22" t="s">
        <v>191</v>
      </c>
      <c r="D145" s="12" t="s">
        <v>192</v>
      </c>
      <c r="E145" s="49">
        <v>24</v>
      </c>
      <c r="F145" s="67">
        <v>12</v>
      </c>
      <c r="H145" s="1">
        <f t="shared" si="18"/>
        <v>0</v>
      </c>
    </row>
    <row r="146" spans="1:8" ht="15.75" x14ac:dyDescent="0.25">
      <c r="A146" s="66">
        <f>'WH Freezer'!A146</f>
        <v>0</v>
      </c>
      <c r="B146" s="14">
        <v>61684</v>
      </c>
      <c r="C146" s="22" t="s">
        <v>193</v>
      </c>
      <c r="D146" s="12" t="s">
        <v>194</v>
      </c>
      <c r="E146" s="49">
        <v>24</v>
      </c>
      <c r="F146" s="67">
        <v>12</v>
      </c>
      <c r="H146" s="1">
        <f t="shared" si="18"/>
        <v>0</v>
      </c>
    </row>
    <row r="147" spans="1:8" ht="15.75" x14ac:dyDescent="0.25">
      <c r="A147" s="66">
        <f>'WH Freezer'!A147</f>
        <v>0</v>
      </c>
      <c r="B147" s="14">
        <v>61686</v>
      </c>
      <c r="C147" s="22" t="s">
        <v>197</v>
      </c>
      <c r="D147" s="12" t="s">
        <v>198</v>
      </c>
      <c r="E147" s="49">
        <v>24</v>
      </c>
      <c r="F147" s="67">
        <v>12</v>
      </c>
      <c r="H147" s="1">
        <f t="shared" si="18"/>
        <v>0</v>
      </c>
    </row>
    <row r="148" spans="1:8" ht="15.75" x14ac:dyDescent="0.25">
      <c r="A148" s="66">
        <f>'WH Freezer'!A148</f>
        <v>0</v>
      </c>
      <c r="B148" s="14">
        <v>62474</v>
      </c>
      <c r="C148" s="22" t="s">
        <v>199</v>
      </c>
      <c r="D148" s="12" t="s">
        <v>200</v>
      </c>
      <c r="E148" s="49">
        <v>18</v>
      </c>
      <c r="F148" s="67">
        <v>10</v>
      </c>
      <c r="H148" s="1">
        <f t="shared" si="18"/>
        <v>0</v>
      </c>
    </row>
    <row r="149" spans="1:8" ht="15.75" x14ac:dyDescent="0.25">
      <c r="A149" s="110">
        <f>'WH Freezer'!A149</f>
        <v>0</v>
      </c>
      <c r="B149" s="265">
        <v>61687</v>
      </c>
      <c r="C149" s="484" t="s">
        <v>503</v>
      </c>
      <c r="D149" s="163" t="s">
        <v>629</v>
      </c>
      <c r="E149" s="164">
        <v>18</v>
      </c>
      <c r="F149" s="67">
        <v>10</v>
      </c>
      <c r="H149" s="1">
        <f t="shared" si="18"/>
        <v>0</v>
      </c>
    </row>
    <row r="150" spans="1:8" ht="16.5" thickBot="1" x14ac:dyDescent="0.3">
      <c r="A150" s="110">
        <f>'WH Freezer'!A151</f>
        <v>0</v>
      </c>
      <c r="B150" s="121">
        <v>61692</v>
      </c>
      <c r="C150" s="122" t="s">
        <v>660</v>
      </c>
      <c r="D150" s="77" t="s">
        <v>618</v>
      </c>
      <c r="E150" s="75">
        <v>16</v>
      </c>
      <c r="F150" s="73">
        <v>12</v>
      </c>
      <c r="H150" s="1">
        <f t="shared" si="18"/>
        <v>0</v>
      </c>
    </row>
    <row r="151" spans="1:8" ht="15.75" x14ac:dyDescent="0.25">
      <c r="A151" s="2">
        <f>'WH Freezer'!A152</f>
        <v>0</v>
      </c>
      <c r="B151" s="118">
        <v>70656</v>
      </c>
      <c r="C151" s="119" t="s">
        <v>948</v>
      </c>
      <c r="D151" s="17" t="s">
        <v>944</v>
      </c>
      <c r="E151" s="52"/>
      <c r="F151" s="49">
        <v>14</v>
      </c>
    </row>
    <row r="152" spans="1:8" ht="15.75" x14ac:dyDescent="0.25">
      <c r="A152" s="2">
        <f>'WH Freezer'!A153</f>
        <v>0</v>
      </c>
      <c r="B152" s="118">
        <v>70654</v>
      </c>
      <c r="C152" s="119" t="s">
        <v>949</v>
      </c>
      <c r="D152" s="17" t="s">
        <v>945</v>
      </c>
      <c r="E152" s="52"/>
      <c r="F152" s="49">
        <v>14</v>
      </c>
    </row>
    <row r="153" spans="1:8" ht="15.75" x14ac:dyDescent="0.25">
      <c r="A153" s="2">
        <f>'WH Freezer'!A154</f>
        <v>0</v>
      </c>
      <c r="B153" s="118">
        <v>70655</v>
      </c>
      <c r="C153" s="119" t="s">
        <v>950</v>
      </c>
      <c r="D153" s="17" t="s">
        <v>946</v>
      </c>
      <c r="E153" s="52"/>
      <c r="F153" s="49">
        <v>14</v>
      </c>
    </row>
    <row r="154" spans="1:8" ht="16.5" thickBot="1" x14ac:dyDescent="0.3">
      <c r="B154" s="31"/>
      <c r="C154" s="28"/>
      <c r="D154" s="29"/>
      <c r="E154" s="50"/>
      <c r="F154" s="50"/>
    </row>
    <row r="155" spans="1:8" ht="16.5" thickBot="1" x14ac:dyDescent="0.3">
      <c r="B155" s="11"/>
      <c r="C155" s="21" t="s">
        <v>203</v>
      </c>
      <c r="D155" s="10"/>
      <c r="E155" s="51"/>
      <c r="F155" s="51"/>
    </row>
    <row r="156" spans="1:8" ht="15.75" x14ac:dyDescent="0.25">
      <c r="A156" s="165">
        <f>'WH Freezer'!A158</f>
        <v>0</v>
      </c>
      <c r="B156" s="61">
        <v>62978</v>
      </c>
      <c r="C156" s="62" t="s">
        <v>475</v>
      </c>
      <c r="D156" s="63" t="s">
        <v>211</v>
      </c>
      <c r="E156" s="64">
        <v>36</v>
      </c>
      <c r="F156" s="65">
        <v>18</v>
      </c>
      <c r="H156" s="1">
        <f t="shared" ref="H156:H161" si="19">ROUND(A156/F156,1)</f>
        <v>0</v>
      </c>
    </row>
    <row r="157" spans="1:8" ht="15.75" x14ac:dyDescent="0.25">
      <c r="A157" s="66">
        <f>'WH Freezer'!A159</f>
        <v>0</v>
      </c>
      <c r="B157" s="78">
        <v>61608</v>
      </c>
      <c r="C157" s="79" t="s">
        <v>204</v>
      </c>
      <c r="D157" s="140" t="s">
        <v>205</v>
      </c>
      <c r="E157" s="80">
        <v>28</v>
      </c>
      <c r="F157" s="141">
        <v>14</v>
      </c>
      <c r="H157" s="1">
        <f t="shared" si="19"/>
        <v>0</v>
      </c>
    </row>
    <row r="158" spans="1:8" ht="15.75" x14ac:dyDescent="0.25">
      <c r="A158" s="66">
        <f>'WH Freezer'!A160</f>
        <v>0</v>
      </c>
      <c r="B158" s="14">
        <v>61609</v>
      </c>
      <c r="C158" s="22" t="s">
        <v>206</v>
      </c>
      <c r="D158" s="12" t="s">
        <v>741</v>
      </c>
      <c r="E158" s="49">
        <v>28</v>
      </c>
      <c r="F158" s="67">
        <v>14</v>
      </c>
      <c r="H158" s="1">
        <f t="shared" si="19"/>
        <v>0</v>
      </c>
    </row>
    <row r="159" spans="1:8" ht="15.75" x14ac:dyDescent="0.25">
      <c r="A159" s="66">
        <f>'WH Freezer'!A161</f>
        <v>0</v>
      </c>
      <c r="B159" s="14">
        <v>62979</v>
      </c>
      <c r="C159" s="22" t="s">
        <v>208</v>
      </c>
      <c r="D159" s="17" t="s">
        <v>209</v>
      </c>
      <c r="E159" s="49">
        <v>28</v>
      </c>
      <c r="F159" s="67">
        <v>14</v>
      </c>
      <c r="H159" s="1">
        <f t="shared" si="19"/>
        <v>0</v>
      </c>
    </row>
    <row r="160" spans="1:8" ht="15.75" x14ac:dyDescent="0.25">
      <c r="A160" s="66">
        <f>'WH Freezer'!A162+'Fred Meyer'!A66+'Fred Meyer'!B66</f>
        <v>0</v>
      </c>
      <c r="B160" s="14">
        <v>70701</v>
      </c>
      <c r="C160" s="22" t="s">
        <v>638</v>
      </c>
      <c r="D160" s="17" t="s">
        <v>640</v>
      </c>
      <c r="E160" s="57">
        <v>80</v>
      </c>
      <c r="F160" s="105">
        <v>40</v>
      </c>
      <c r="H160" s="1">
        <f t="shared" si="19"/>
        <v>0</v>
      </c>
    </row>
    <row r="161" spans="1:8" ht="16.5" thickBot="1" x14ac:dyDescent="0.3">
      <c r="A161" s="68">
        <f>'WH Freezer'!A163+'Fred Meyer'!A67+'Fred Meyer'!B67</f>
        <v>0</v>
      </c>
      <c r="B161" s="69">
        <v>70702</v>
      </c>
      <c r="C161" s="70" t="s">
        <v>639</v>
      </c>
      <c r="D161" s="77" t="s">
        <v>636</v>
      </c>
      <c r="E161" s="345">
        <v>80</v>
      </c>
      <c r="F161" s="106">
        <v>40</v>
      </c>
      <c r="H161" s="1">
        <f t="shared" si="19"/>
        <v>0</v>
      </c>
    </row>
    <row r="162" spans="1:8" ht="16.5" thickBot="1" x14ac:dyDescent="0.3">
      <c r="B162" s="35"/>
      <c r="C162" s="36"/>
      <c r="D162" s="41"/>
      <c r="E162" s="53"/>
      <c r="F162" s="53"/>
    </row>
    <row r="163" spans="1:8" ht="16.5" thickBot="1" x14ac:dyDescent="0.3">
      <c r="B163" s="11"/>
      <c r="C163" s="21" t="s">
        <v>234</v>
      </c>
      <c r="D163" s="10"/>
      <c r="E163" s="51"/>
      <c r="F163" s="51"/>
    </row>
    <row r="164" spans="1:8" ht="16.5" thickBot="1" x14ac:dyDescent="0.3">
      <c r="A164" s="87">
        <f>'WH Freezer'!A166</f>
        <v>0</v>
      </c>
      <c r="B164" s="107">
        <v>62991</v>
      </c>
      <c r="C164" s="89" t="s">
        <v>235</v>
      </c>
      <c r="D164" s="90" t="s">
        <v>236</v>
      </c>
      <c r="E164" s="108">
        <v>30</v>
      </c>
      <c r="F164" s="92">
        <v>36</v>
      </c>
      <c r="H164" s="1">
        <f t="shared" ref="H164" si="20">ROUND(A164/F164,1)</f>
        <v>0</v>
      </c>
    </row>
    <row r="165" spans="1:8" ht="16.5" thickBot="1" x14ac:dyDescent="0.3">
      <c r="B165" s="42"/>
      <c r="C165" s="28"/>
      <c r="D165" s="29"/>
      <c r="E165" s="50"/>
      <c r="F165" s="50"/>
    </row>
    <row r="166" spans="1:8" ht="16.5" thickBot="1" x14ac:dyDescent="0.3">
      <c r="B166" s="11"/>
      <c r="C166" s="138" t="s">
        <v>242</v>
      </c>
      <c r="D166" s="10"/>
      <c r="E166" s="51"/>
      <c r="F166" s="51"/>
    </row>
    <row r="167" spans="1:8" ht="15.75" x14ac:dyDescent="0.25">
      <c r="A167" s="165">
        <f>'WH Freezer'!A169</f>
        <v>0</v>
      </c>
      <c r="B167" s="83">
        <v>57164</v>
      </c>
      <c r="C167" s="62" t="s">
        <v>243</v>
      </c>
      <c r="D167" s="63" t="s">
        <v>244</v>
      </c>
      <c r="E167" s="64">
        <v>20</v>
      </c>
      <c r="F167" s="65">
        <v>12</v>
      </c>
      <c r="H167" s="1">
        <f t="shared" ref="H167:H175" si="21">ROUND(A167/F167,1)</f>
        <v>0</v>
      </c>
    </row>
    <row r="168" spans="1:8" ht="15.75" x14ac:dyDescent="0.25">
      <c r="A168" s="66">
        <f>'WH Freezer'!A170</f>
        <v>0</v>
      </c>
      <c r="B168" s="13">
        <v>57165</v>
      </c>
      <c r="C168" s="22" t="s">
        <v>245</v>
      </c>
      <c r="D168" s="12" t="s">
        <v>246</v>
      </c>
      <c r="E168" s="49">
        <v>20</v>
      </c>
      <c r="F168" s="67">
        <v>12</v>
      </c>
      <c r="H168" s="1">
        <f t="shared" si="21"/>
        <v>0</v>
      </c>
    </row>
    <row r="169" spans="1:8" ht="15.75" x14ac:dyDescent="0.25">
      <c r="A169" s="66">
        <f>'WH Freezer'!A171</f>
        <v>0</v>
      </c>
      <c r="B169" s="13">
        <v>57166</v>
      </c>
      <c r="C169" s="22" t="s">
        <v>247</v>
      </c>
      <c r="D169" s="12" t="s">
        <v>248</v>
      </c>
      <c r="E169" s="49">
        <v>20</v>
      </c>
      <c r="F169" s="67">
        <v>12</v>
      </c>
      <c r="H169" s="1">
        <f t="shared" si="21"/>
        <v>0</v>
      </c>
    </row>
    <row r="170" spans="1:8" ht="15.75" x14ac:dyDescent="0.25">
      <c r="A170" s="66">
        <f>'WH Freezer'!A172</f>
        <v>0</v>
      </c>
      <c r="B170" s="13">
        <v>57167</v>
      </c>
      <c r="C170" s="22" t="s">
        <v>249</v>
      </c>
      <c r="D170" s="12" t="s">
        <v>250</v>
      </c>
      <c r="E170" s="49">
        <v>28</v>
      </c>
      <c r="F170" s="67">
        <v>16</v>
      </c>
      <c r="H170" s="1">
        <f t="shared" si="21"/>
        <v>0</v>
      </c>
    </row>
    <row r="171" spans="1:8" ht="15.75" x14ac:dyDescent="0.25">
      <c r="A171" s="66"/>
      <c r="B171" s="13">
        <v>57016</v>
      </c>
      <c r="C171" s="22" t="s">
        <v>645</v>
      </c>
      <c r="D171" s="12" t="s">
        <v>646</v>
      </c>
      <c r="E171" s="49">
        <v>18</v>
      </c>
      <c r="F171" s="67">
        <v>12</v>
      </c>
      <c r="H171" s="1">
        <f t="shared" si="21"/>
        <v>0</v>
      </c>
    </row>
    <row r="172" spans="1:8" ht="15.75" hidden="1" x14ac:dyDescent="0.25">
      <c r="A172" s="66">
        <f>'WH Freezer'!A174</f>
        <v>0</v>
      </c>
      <c r="B172" s="13">
        <v>57031</v>
      </c>
      <c r="C172" s="22" t="s">
        <v>251</v>
      </c>
      <c r="D172" s="12" t="s">
        <v>252</v>
      </c>
      <c r="E172" s="49">
        <v>18</v>
      </c>
      <c r="F172" s="67">
        <v>12</v>
      </c>
      <c r="H172" s="1">
        <f t="shared" si="21"/>
        <v>0</v>
      </c>
    </row>
    <row r="173" spans="1:8" ht="15.75" x14ac:dyDescent="0.25">
      <c r="A173" s="66">
        <f>'WH Freezer'!A175</f>
        <v>0</v>
      </c>
      <c r="B173" s="126">
        <v>57039</v>
      </c>
      <c r="C173" s="132" t="s">
        <v>724</v>
      </c>
      <c r="D173" s="17" t="s">
        <v>634</v>
      </c>
      <c r="E173" s="49"/>
      <c r="F173" s="67">
        <v>12</v>
      </c>
      <c r="H173" s="1">
        <f t="shared" si="21"/>
        <v>0</v>
      </c>
    </row>
    <row r="174" spans="1:8" ht="15.75" x14ac:dyDescent="0.25">
      <c r="A174" s="66">
        <f>'WH Freezer'!A176</f>
        <v>0</v>
      </c>
      <c r="B174" s="126">
        <v>57040</v>
      </c>
      <c r="C174" s="132" t="s">
        <v>730</v>
      </c>
      <c r="D174" s="17" t="s">
        <v>633</v>
      </c>
      <c r="E174" s="49"/>
      <c r="F174" s="67">
        <v>12</v>
      </c>
      <c r="H174" s="1">
        <f t="shared" si="21"/>
        <v>0</v>
      </c>
    </row>
    <row r="175" spans="1:8" ht="16.5" thickBot="1" x14ac:dyDescent="0.3">
      <c r="A175" s="68">
        <f>'WH Freezer'!A177</f>
        <v>0</v>
      </c>
      <c r="B175" s="302">
        <v>57038</v>
      </c>
      <c r="C175" s="133" t="s">
        <v>743</v>
      </c>
      <c r="D175" s="77" t="s">
        <v>601</v>
      </c>
      <c r="E175" s="72"/>
      <c r="F175" s="73">
        <v>12</v>
      </c>
      <c r="H175" s="1">
        <f t="shared" si="21"/>
        <v>0</v>
      </c>
    </row>
    <row r="176" spans="1:8" ht="16.5" thickBot="1" x14ac:dyDescent="0.3">
      <c r="B176" s="30"/>
      <c r="C176" s="26"/>
      <c r="D176" s="424"/>
      <c r="E176" s="425"/>
      <c r="F176" s="425"/>
    </row>
    <row r="177" spans="1:8" ht="16.5" thickBot="1" x14ac:dyDescent="0.3">
      <c r="B177" s="18"/>
      <c r="C177" s="21" t="s">
        <v>264</v>
      </c>
      <c r="D177" s="10"/>
      <c r="E177" s="51"/>
      <c r="F177" s="51"/>
    </row>
    <row r="178" spans="1:8" ht="15.75" hidden="1" x14ac:dyDescent="0.25">
      <c r="A178" s="165"/>
      <c r="B178" s="61">
        <v>62388</v>
      </c>
      <c r="C178" s="62" t="s">
        <v>477</v>
      </c>
      <c r="D178" s="63" t="s">
        <v>342</v>
      </c>
      <c r="E178" s="64">
        <v>16</v>
      </c>
      <c r="F178" s="65">
        <v>7</v>
      </c>
    </row>
    <row r="179" spans="1:8" ht="15.75" x14ac:dyDescent="0.25">
      <c r="A179" s="60">
        <f>'WH Freezer'!A181</f>
        <v>0</v>
      </c>
      <c r="B179" s="61">
        <v>62388</v>
      </c>
      <c r="C179" s="62" t="s">
        <v>477</v>
      </c>
      <c r="D179" s="63" t="s">
        <v>342</v>
      </c>
      <c r="E179" s="64">
        <v>16</v>
      </c>
      <c r="F179" s="65">
        <v>10</v>
      </c>
      <c r="H179" s="1">
        <f t="shared" ref="H179:H184" si="22">ROUND(A179/F179,1)</f>
        <v>0</v>
      </c>
    </row>
    <row r="180" spans="1:8" ht="15.75" x14ac:dyDescent="0.25">
      <c r="A180" s="66">
        <f>'WH Freezer'!A182</f>
        <v>0</v>
      </c>
      <c r="B180" s="14">
        <v>62389</v>
      </c>
      <c r="C180" s="22" t="s">
        <v>476</v>
      </c>
      <c r="D180" s="12" t="s">
        <v>343</v>
      </c>
      <c r="E180" s="49">
        <v>16</v>
      </c>
      <c r="F180" s="67">
        <v>10</v>
      </c>
      <c r="H180" s="1">
        <f t="shared" si="22"/>
        <v>0</v>
      </c>
    </row>
    <row r="181" spans="1:8" ht="15.75" x14ac:dyDescent="0.25">
      <c r="A181" s="66">
        <f>'WH Freezer'!A183</f>
        <v>0</v>
      </c>
      <c r="B181" s="14">
        <v>62390</v>
      </c>
      <c r="C181" s="22" t="s">
        <v>386</v>
      </c>
      <c r="D181" s="12" t="s">
        <v>387</v>
      </c>
      <c r="E181" s="49"/>
      <c r="F181" s="67">
        <v>10</v>
      </c>
      <c r="H181" s="1">
        <f t="shared" si="22"/>
        <v>0</v>
      </c>
    </row>
    <row r="182" spans="1:8" ht="15.75" x14ac:dyDescent="0.25">
      <c r="A182" s="66">
        <f>'WH Freezer'!A184</f>
        <v>0</v>
      </c>
      <c r="B182" s="14">
        <v>62461</v>
      </c>
      <c r="C182" s="22" t="s">
        <v>337</v>
      </c>
      <c r="D182" s="12" t="s">
        <v>346</v>
      </c>
      <c r="E182" s="49">
        <v>24</v>
      </c>
      <c r="F182" s="67">
        <v>10</v>
      </c>
      <c r="H182" s="1">
        <f t="shared" si="22"/>
        <v>0</v>
      </c>
    </row>
    <row r="183" spans="1:8" ht="15.75" x14ac:dyDescent="0.25">
      <c r="A183" s="66">
        <f>'WH Freezer'!A185</f>
        <v>0</v>
      </c>
      <c r="B183" s="14">
        <v>62392</v>
      </c>
      <c r="C183" s="22" t="s">
        <v>267</v>
      </c>
      <c r="D183" s="12" t="s">
        <v>348</v>
      </c>
      <c r="E183" s="49">
        <v>18</v>
      </c>
      <c r="F183" s="67">
        <v>12</v>
      </c>
      <c r="H183" s="1">
        <f t="shared" si="22"/>
        <v>0</v>
      </c>
    </row>
    <row r="184" spans="1:8" ht="16.5" thickBot="1" x14ac:dyDescent="0.3">
      <c r="A184" s="68">
        <f>'WH Freezer'!A186</f>
        <v>0</v>
      </c>
      <c r="B184" s="69">
        <v>62393</v>
      </c>
      <c r="C184" s="70" t="s">
        <v>268</v>
      </c>
      <c r="D184" s="71" t="s">
        <v>349</v>
      </c>
      <c r="E184" s="72">
        <v>18</v>
      </c>
      <c r="F184" s="73">
        <v>9</v>
      </c>
      <c r="H184" s="1">
        <f t="shared" si="22"/>
        <v>0</v>
      </c>
    </row>
    <row r="185" spans="1:8" ht="16.5" thickBot="1" x14ac:dyDescent="0.3">
      <c r="B185" s="30"/>
      <c r="C185" s="26"/>
      <c r="D185" s="424"/>
      <c r="E185" s="425"/>
      <c r="F185" s="425"/>
    </row>
    <row r="186" spans="1:8" ht="16.5" hidden="1" thickBot="1" x14ac:dyDescent="0.3">
      <c r="A186" s="109"/>
      <c r="B186" s="182"/>
      <c r="C186" s="185" t="s">
        <v>388</v>
      </c>
      <c r="D186" s="186"/>
      <c r="E186" s="187"/>
      <c r="F186" s="187"/>
    </row>
    <row r="187" spans="1:8" ht="15.75" hidden="1" x14ac:dyDescent="0.25">
      <c r="A187" s="165"/>
      <c r="B187" s="221">
        <v>61739</v>
      </c>
      <c r="C187" s="216" t="s">
        <v>155</v>
      </c>
      <c r="D187" s="84" t="s">
        <v>156</v>
      </c>
      <c r="E187" s="82">
        <v>18</v>
      </c>
      <c r="F187" s="528">
        <v>8</v>
      </c>
      <c r="H187" s="1">
        <f>ROUND(A187/F187,1)</f>
        <v>0</v>
      </c>
    </row>
    <row r="188" spans="1:8" ht="15.75" hidden="1" x14ac:dyDescent="0.25">
      <c r="A188" s="66"/>
      <c r="B188" s="14">
        <v>63062</v>
      </c>
      <c r="C188" s="22" t="s">
        <v>152</v>
      </c>
      <c r="D188" s="15" t="s">
        <v>153</v>
      </c>
      <c r="E188" s="56">
        <v>10</v>
      </c>
      <c r="F188" s="99">
        <v>6</v>
      </c>
      <c r="H188" s="1">
        <f t="shared" ref="H188:H195" si="23">ROUND(A188/F188,1)</f>
        <v>0</v>
      </c>
    </row>
    <row r="189" spans="1:8" ht="15.75" hidden="1" x14ac:dyDescent="0.25">
      <c r="A189" s="66"/>
      <c r="B189" s="173">
        <v>61644</v>
      </c>
      <c r="C189" s="119" t="s">
        <v>147</v>
      </c>
      <c r="D189" s="17" t="s">
        <v>148</v>
      </c>
      <c r="E189" s="52">
        <v>28</v>
      </c>
      <c r="F189" s="220">
        <v>5</v>
      </c>
      <c r="H189" s="1">
        <f t="shared" si="23"/>
        <v>0</v>
      </c>
    </row>
    <row r="190" spans="1:8" ht="15.75" hidden="1" x14ac:dyDescent="0.25">
      <c r="A190" s="66"/>
      <c r="B190" s="173">
        <v>61641</v>
      </c>
      <c r="C190" s="132" t="s">
        <v>149</v>
      </c>
      <c r="D190" s="17" t="s">
        <v>148</v>
      </c>
      <c r="E190" s="52">
        <v>28</v>
      </c>
      <c r="F190" s="220">
        <v>5</v>
      </c>
      <c r="H190" s="1">
        <f t="shared" si="23"/>
        <v>0</v>
      </c>
    </row>
    <row r="191" spans="1:8" ht="15.75" hidden="1" x14ac:dyDescent="0.25">
      <c r="A191" s="66"/>
      <c r="B191" s="14">
        <v>73868</v>
      </c>
      <c r="C191" s="22" t="s">
        <v>758</v>
      </c>
      <c r="D191" s="17" t="s">
        <v>133</v>
      </c>
      <c r="E191" s="52">
        <v>12</v>
      </c>
      <c r="F191" s="94">
        <v>6</v>
      </c>
      <c r="H191" s="1">
        <f t="shared" si="23"/>
        <v>0</v>
      </c>
    </row>
    <row r="192" spans="1:8" ht="15.75" hidden="1" x14ac:dyDescent="0.25">
      <c r="A192" s="66"/>
      <c r="B192" s="500">
        <v>70903</v>
      </c>
      <c r="C192" s="501" t="s">
        <v>655</v>
      </c>
      <c r="D192" s="502" t="s">
        <v>370</v>
      </c>
      <c r="E192" s="503"/>
      <c r="F192" s="504">
        <v>4</v>
      </c>
      <c r="H192" s="1">
        <f t="shared" si="23"/>
        <v>0</v>
      </c>
    </row>
    <row r="193" spans="1:8" ht="15.75" hidden="1" x14ac:dyDescent="0.25">
      <c r="A193" s="66"/>
      <c r="B193" s="172">
        <v>70905</v>
      </c>
      <c r="C193" s="170" t="s">
        <v>656</v>
      </c>
      <c r="D193" s="171" t="s">
        <v>372</v>
      </c>
      <c r="E193" s="219"/>
      <c r="F193" s="220">
        <v>4</v>
      </c>
      <c r="H193" s="1">
        <f t="shared" si="23"/>
        <v>0</v>
      </c>
    </row>
    <row r="194" spans="1:8" ht="15.75" hidden="1" x14ac:dyDescent="0.25">
      <c r="A194" s="66"/>
      <c r="B194" s="172">
        <v>70563</v>
      </c>
      <c r="C194" s="170" t="s">
        <v>726</v>
      </c>
      <c r="D194" s="171" t="s">
        <v>727</v>
      </c>
      <c r="E194" s="171"/>
      <c r="F194" s="597">
        <v>7</v>
      </c>
      <c r="H194" s="1">
        <f t="shared" si="23"/>
        <v>0</v>
      </c>
    </row>
    <row r="195" spans="1:8" ht="15.75" hidden="1" x14ac:dyDescent="0.25">
      <c r="A195" s="66"/>
      <c r="B195" s="172">
        <v>63060</v>
      </c>
      <c r="C195" s="170" t="s">
        <v>760</v>
      </c>
      <c r="D195" s="171" t="s">
        <v>788</v>
      </c>
      <c r="E195" s="219"/>
      <c r="F195" s="220">
        <v>12</v>
      </c>
      <c r="H195" s="1">
        <f t="shared" si="23"/>
        <v>0</v>
      </c>
    </row>
    <row r="196" spans="1:8" ht="15.75" hidden="1" x14ac:dyDescent="0.25">
      <c r="A196" s="66"/>
      <c r="B196" s="126">
        <v>89601</v>
      </c>
      <c r="C196" s="132" t="s">
        <v>653</v>
      </c>
      <c r="D196" s="171" t="s">
        <v>284</v>
      </c>
      <c r="E196" s="49"/>
      <c r="F196" s="67">
        <v>4</v>
      </c>
      <c r="H196" s="1">
        <f t="shared" ref="H196:H202" si="24">ROUND(A196/F196,1)</f>
        <v>0</v>
      </c>
    </row>
    <row r="197" spans="1:8" ht="15.75" hidden="1" x14ac:dyDescent="0.25">
      <c r="A197" s="66"/>
      <c r="B197" s="126">
        <v>89603</v>
      </c>
      <c r="C197" s="132" t="s">
        <v>654</v>
      </c>
      <c r="D197" s="171" t="s">
        <v>285</v>
      </c>
      <c r="E197" s="49"/>
      <c r="F197" s="67">
        <v>4</v>
      </c>
      <c r="H197" s="1">
        <f t="shared" si="24"/>
        <v>0</v>
      </c>
    </row>
    <row r="198" spans="1:8" ht="15.75" hidden="1" x14ac:dyDescent="0.25">
      <c r="A198" s="66"/>
      <c r="B198" s="126">
        <v>89596</v>
      </c>
      <c r="C198" s="132" t="s">
        <v>651</v>
      </c>
      <c r="D198" s="171" t="s">
        <v>463</v>
      </c>
      <c r="E198" s="49"/>
      <c r="F198" s="67">
        <v>4</v>
      </c>
      <c r="H198" s="1">
        <f t="shared" si="24"/>
        <v>0</v>
      </c>
    </row>
    <row r="199" spans="1:8" ht="15.75" hidden="1" x14ac:dyDescent="0.25">
      <c r="A199" s="66"/>
      <c r="B199" s="126">
        <v>89594</v>
      </c>
      <c r="C199" s="132" t="s">
        <v>649</v>
      </c>
      <c r="D199" s="171" t="s">
        <v>286</v>
      </c>
      <c r="E199" s="49"/>
      <c r="F199" s="67">
        <v>4</v>
      </c>
      <c r="H199" s="1">
        <f t="shared" si="24"/>
        <v>0</v>
      </c>
    </row>
    <row r="200" spans="1:8" ht="15.75" hidden="1" x14ac:dyDescent="0.25">
      <c r="A200" s="66"/>
      <c r="B200" s="126">
        <v>89595</v>
      </c>
      <c r="C200" s="132" t="s">
        <v>670</v>
      </c>
      <c r="D200" s="171" t="s">
        <v>434</v>
      </c>
      <c r="E200" s="49"/>
      <c r="F200" s="67">
        <v>4</v>
      </c>
      <c r="H200" s="1">
        <f t="shared" si="24"/>
        <v>0</v>
      </c>
    </row>
    <row r="201" spans="1:8" ht="15.75" hidden="1" x14ac:dyDescent="0.25">
      <c r="A201" s="66"/>
      <c r="B201" s="325">
        <v>89597</v>
      </c>
      <c r="C201" s="278" t="s">
        <v>652</v>
      </c>
      <c r="D201" s="326" t="s">
        <v>439</v>
      </c>
      <c r="E201" s="114"/>
      <c r="F201" s="115">
        <v>4</v>
      </c>
      <c r="H201" s="1">
        <f t="shared" si="24"/>
        <v>0</v>
      </c>
    </row>
    <row r="202" spans="1:8" ht="15.75" hidden="1" x14ac:dyDescent="0.25">
      <c r="A202" s="110"/>
      <c r="B202" s="325">
        <v>62614</v>
      </c>
      <c r="C202" s="278" t="s">
        <v>157</v>
      </c>
      <c r="D202" s="326" t="s">
        <v>478</v>
      </c>
      <c r="E202" s="114">
        <v>6</v>
      </c>
      <c r="F202" s="115">
        <v>4</v>
      </c>
      <c r="H202" s="1">
        <f t="shared" si="24"/>
        <v>0</v>
      </c>
    </row>
    <row r="203" spans="1:8" ht="15.75" hidden="1" x14ac:dyDescent="0.25">
      <c r="A203" s="66"/>
      <c r="B203" s="126">
        <v>89630</v>
      </c>
      <c r="C203" s="132" t="s">
        <v>709</v>
      </c>
      <c r="D203" s="17" t="s">
        <v>290</v>
      </c>
      <c r="E203" s="58"/>
      <c r="F203" s="220">
        <v>6</v>
      </c>
      <c r="H203" s="1">
        <f t="shared" ref="H203:H204" si="25">ROUND((IF(F203&gt;0,A203/F203,0)),1)</f>
        <v>0</v>
      </c>
    </row>
    <row r="204" spans="1:8" ht="16.5" hidden="1" thickBot="1" x14ac:dyDescent="0.3">
      <c r="A204" s="68"/>
      <c r="B204" s="541">
        <v>89631</v>
      </c>
      <c r="C204" s="133" t="s">
        <v>710</v>
      </c>
      <c r="D204" s="77" t="s">
        <v>291</v>
      </c>
      <c r="E204" s="546"/>
      <c r="F204" s="616">
        <v>5</v>
      </c>
      <c r="H204" s="1">
        <f t="shared" si="25"/>
        <v>0</v>
      </c>
    </row>
    <row r="205" spans="1:8" ht="16.5" hidden="1" thickBot="1" x14ac:dyDescent="0.3">
      <c r="A205" s="109"/>
      <c r="B205" s="222"/>
      <c r="C205" s="135"/>
      <c r="D205" s="136"/>
      <c r="E205" s="137"/>
      <c r="F205" s="264"/>
    </row>
    <row r="206" spans="1:8" ht="16.5" thickBot="1" x14ac:dyDescent="0.3">
      <c r="B206" s="180"/>
      <c r="C206" s="427" t="s">
        <v>391</v>
      </c>
      <c r="D206" s="109"/>
      <c r="E206" s="181"/>
      <c r="F206" s="181"/>
    </row>
    <row r="207" spans="1:8" ht="15.75" x14ac:dyDescent="0.25">
      <c r="A207" s="60">
        <f>'WH Freezer'!A190</f>
        <v>0</v>
      </c>
      <c r="B207" s="61">
        <v>73986</v>
      </c>
      <c r="C207" s="62" t="s">
        <v>351</v>
      </c>
      <c r="D207" s="63" t="s">
        <v>479</v>
      </c>
      <c r="E207" s="64">
        <v>6</v>
      </c>
      <c r="F207" s="65">
        <v>5</v>
      </c>
      <c r="H207" s="1">
        <f t="shared" ref="H207:H216" si="26">ROUND(A207/F207,1)</f>
        <v>0</v>
      </c>
    </row>
    <row r="208" spans="1:8" ht="15.75" x14ac:dyDescent="0.25">
      <c r="A208" s="66">
        <f>'WH Freezer'!A191+'Denny''s'!E11</f>
        <v>0</v>
      </c>
      <c r="B208" s="14">
        <v>74547</v>
      </c>
      <c r="C208" s="22" t="s">
        <v>442</v>
      </c>
      <c r="D208" s="12"/>
      <c r="E208" s="49"/>
      <c r="F208" s="67">
        <v>5</v>
      </c>
      <c r="H208" s="1">
        <f t="shared" si="26"/>
        <v>0</v>
      </c>
    </row>
    <row r="209" spans="1:8" ht="15.75" x14ac:dyDescent="0.25">
      <c r="A209" s="110">
        <f>'WH Freezer'!A192</f>
        <v>0</v>
      </c>
      <c r="B209" s="14">
        <v>61618</v>
      </c>
      <c r="C209" s="22" t="s">
        <v>355</v>
      </c>
      <c r="D209" s="12" t="s">
        <v>153</v>
      </c>
      <c r="E209" s="49">
        <v>10</v>
      </c>
      <c r="F209" s="67">
        <v>6</v>
      </c>
      <c r="H209" s="1">
        <f t="shared" si="26"/>
        <v>0</v>
      </c>
    </row>
    <row r="210" spans="1:8" ht="16.5" thickBot="1" x14ac:dyDescent="0.3">
      <c r="A210" s="68">
        <f>'WH Freezer'!A193</f>
        <v>0</v>
      </c>
      <c r="B210" s="69">
        <v>74557</v>
      </c>
      <c r="C210" s="70" t="s">
        <v>745</v>
      </c>
      <c r="D210" s="140"/>
      <c r="E210" s="80"/>
      <c r="F210" s="141">
        <v>2</v>
      </c>
      <c r="H210" s="1">
        <f t="shared" si="26"/>
        <v>0</v>
      </c>
    </row>
    <row r="211" spans="1:8" ht="15.75" x14ac:dyDescent="0.25">
      <c r="A211" s="60">
        <f>'WH Freezer'!A194</f>
        <v>0</v>
      </c>
      <c r="B211" s="61">
        <v>60105</v>
      </c>
      <c r="C211" s="62" t="s">
        <v>357</v>
      </c>
      <c r="D211" s="63"/>
      <c r="E211" s="64"/>
      <c r="F211" s="65">
        <v>1</v>
      </c>
      <c r="H211" s="1">
        <f t="shared" si="26"/>
        <v>0</v>
      </c>
    </row>
    <row r="212" spans="1:8" ht="15.75" x14ac:dyDescent="0.25">
      <c r="A212" s="66">
        <f>'WH Freezer'!A195</f>
        <v>0</v>
      </c>
      <c r="B212" s="14">
        <v>60078</v>
      </c>
      <c r="C212" s="22" t="s">
        <v>358</v>
      </c>
      <c r="D212" s="12"/>
      <c r="E212" s="49"/>
      <c r="F212" s="67">
        <v>1</v>
      </c>
      <c r="H212" s="1">
        <f t="shared" si="26"/>
        <v>0</v>
      </c>
    </row>
    <row r="213" spans="1:8" ht="15.75" x14ac:dyDescent="0.25">
      <c r="A213" s="110">
        <f>'WH Freezer'!A196</f>
        <v>0</v>
      </c>
      <c r="B213" s="111">
        <v>75109</v>
      </c>
      <c r="C213" s="112" t="s">
        <v>359</v>
      </c>
      <c r="D213" s="113"/>
      <c r="E213" s="114"/>
      <c r="F213" s="115">
        <v>1</v>
      </c>
      <c r="H213" s="1">
        <f t="shared" si="26"/>
        <v>0</v>
      </c>
    </row>
    <row r="214" spans="1:8" ht="16.5" thickBot="1" x14ac:dyDescent="0.3">
      <c r="A214" s="68">
        <f>'WH Freezer'!A197</f>
        <v>0</v>
      </c>
      <c r="B214" s="69">
        <v>62466</v>
      </c>
      <c r="C214" s="70" t="s">
        <v>643</v>
      </c>
      <c r="D214" s="71" t="s">
        <v>648</v>
      </c>
      <c r="E214" s="72"/>
      <c r="F214" s="73">
        <v>5</v>
      </c>
      <c r="H214" s="1">
        <f t="shared" si="26"/>
        <v>0</v>
      </c>
    </row>
    <row r="215" spans="1:8" ht="15.75" x14ac:dyDescent="0.25">
      <c r="A215" s="139">
        <f>'WH Freezer'!A198</f>
        <v>0</v>
      </c>
      <c r="B215" s="78">
        <v>60107</v>
      </c>
      <c r="C215" s="79" t="s">
        <v>361</v>
      </c>
      <c r="D215" s="140"/>
      <c r="E215" s="80"/>
      <c r="F215" s="141">
        <v>7</v>
      </c>
      <c r="H215" s="1">
        <f t="shared" si="26"/>
        <v>0</v>
      </c>
    </row>
    <row r="216" spans="1:8" ht="16.5" thickBot="1" x14ac:dyDescent="0.3">
      <c r="A216" s="68">
        <f>'WH Freezer'!A199</f>
        <v>0</v>
      </c>
      <c r="B216" s="69">
        <v>60108</v>
      </c>
      <c r="C216" s="70" t="s">
        <v>362</v>
      </c>
      <c r="D216" s="71"/>
      <c r="E216" s="72"/>
      <c r="F216" s="73">
        <v>6</v>
      </c>
      <c r="H216" s="1">
        <f t="shared" si="26"/>
        <v>0</v>
      </c>
    </row>
    <row r="217" spans="1:8" ht="15.75" x14ac:dyDescent="0.25">
      <c r="A217" s="109"/>
      <c r="B217" s="200"/>
      <c r="C217" s="18"/>
      <c r="D217" s="10"/>
      <c r="E217" s="51"/>
      <c r="F217" s="51"/>
    </row>
    <row r="218" spans="1:8" ht="15.75" x14ac:dyDescent="0.25">
      <c r="A218" s="109"/>
      <c r="B218" s="200"/>
      <c r="C218" s="637"/>
      <c r="D218" s="124"/>
      <c r="E218" s="201"/>
      <c r="F218" s="398"/>
    </row>
    <row r="219" spans="1:8" ht="15.75" x14ac:dyDescent="0.25">
      <c r="A219" s="109"/>
      <c r="B219" s="835"/>
      <c r="C219" s="407"/>
      <c r="D219" s="401"/>
      <c r="E219" s="401"/>
      <c r="F219" s="407"/>
    </row>
    <row r="220" spans="1:8" ht="15.75" x14ac:dyDescent="0.25">
      <c r="A220" s="109"/>
      <c r="B220" s="835"/>
      <c r="C220" s="407"/>
      <c r="D220" s="401"/>
      <c r="E220" s="401"/>
      <c r="F220" s="407"/>
    </row>
    <row r="221" spans="1:8" ht="15.75" x14ac:dyDescent="0.25">
      <c r="A221" s="109"/>
      <c r="B221" s="835"/>
      <c r="C221" s="407"/>
      <c r="D221" s="401"/>
      <c r="E221" s="401"/>
      <c r="F221" s="407"/>
    </row>
    <row r="222" spans="1:8" ht="15.75" x14ac:dyDescent="0.25">
      <c r="A222" s="109"/>
      <c r="B222" s="835"/>
      <c r="C222" s="407"/>
      <c r="D222" s="401"/>
      <c r="E222" s="401"/>
      <c r="F222" s="407"/>
    </row>
    <row r="223" spans="1:8" ht="15.75" x14ac:dyDescent="0.25">
      <c r="A223" s="109"/>
      <c r="B223" s="835"/>
      <c r="C223" s="407"/>
      <c r="D223" s="401"/>
      <c r="E223" s="401"/>
      <c r="F223" s="407"/>
    </row>
    <row r="224" spans="1:8" ht="15.75" x14ac:dyDescent="0.25">
      <c r="A224" s="109"/>
      <c r="B224" s="835"/>
      <c r="C224" s="407"/>
      <c r="D224" s="401"/>
      <c r="E224" s="548"/>
      <c r="F224" s="407"/>
    </row>
    <row r="225" spans="1:8" ht="15.75" x14ac:dyDescent="0.25">
      <c r="A225" s="109"/>
      <c r="B225" s="4"/>
      <c r="C225" s="637"/>
      <c r="D225" s="124"/>
      <c r="E225" s="125"/>
      <c r="F225" s="834"/>
    </row>
    <row r="226" spans="1:8" ht="15.75" x14ac:dyDescent="0.25">
      <c r="A226" s="109"/>
      <c r="B226" s="154"/>
      <c r="C226" s="149"/>
      <c r="D226" s="401"/>
      <c r="E226" s="836"/>
      <c r="F226" s="834"/>
    </row>
    <row r="227" spans="1:8" ht="15.75" x14ac:dyDescent="0.25">
      <c r="A227" s="109"/>
      <c r="B227" s="154"/>
      <c r="C227" s="149"/>
      <c r="D227" s="401"/>
      <c r="E227" s="836"/>
      <c r="F227" s="834"/>
    </row>
    <row r="228" spans="1:8" ht="15.75" x14ac:dyDescent="0.25">
      <c r="A228" s="109"/>
      <c r="B228" s="154"/>
      <c r="C228" s="149"/>
      <c r="D228" s="401"/>
      <c r="E228" s="836"/>
      <c r="F228" s="834"/>
    </row>
    <row r="229" spans="1:8" ht="15.75" x14ac:dyDescent="0.25">
      <c r="A229" s="109"/>
      <c r="B229" s="154"/>
      <c r="C229" s="149"/>
      <c r="D229" s="401"/>
      <c r="E229" s="836"/>
      <c r="F229" s="834"/>
    </row>
    <row r="230" spans="1:8" ht="15.75" x14ac:dyDescent="0.25">
      <c r="A230" s="109"/>
      <c r="B230" s="154"/>
      <c r="C230" s="149"/>
      <c r="D230" s="401"/>
      <c r="E230" s="836"/>
      <c r="F230" s="834"/>
    </row>
    <row r="231" spans="1:8" ht="15.75" x14ac:dyDescent="0.25">
      <c r="A231" s="109"/>
      <c r="B231" s="154"/>
      <c r="C231" s="149"/>
      <c r="D231" s="401"/>
      <c r="E231" s="836"/>
      <c r="F231" s="834"/>
    </row>
    <row r="232" spans="1:8" x14ac:dyDescent="0.25">
      <c r="A232" s="1">
        <f>SUM(A5:A231)</f>
        <v>0</v>
      </c>
      <c r="B232" s="1"/>
      <c r="E232" s="1"/>
      <c r="F232" s="1"/>
      <c r="H232" s="159">
        <f>SUM(H5:H216)</f>
        <v>0</v>
      </c>
    </row>
  </sheetData>
  <printOptions horizontalCentered="1"/>
  <pageMargins left="0" right="0" top="0.6" bottom="0.25" header="0.2" footer="0.3"/>
  <pageSetup scale="71" orientation="portrait" r:id="rId1"/>
  <headerFooter>
    <oddHeader>&amp;L&amp;"-,Bold"Order Date: &amp;D
&amp;C&amp;"-,Bold"&amp;14FAIRBANKS DISTRIBUTORS - &amp;A
Cust ID C716261&amp;R&amp;"-,Bold"Delivery Date: xx/xx/2017</oddHeader>
  </headerFooter>
  <rowBreaks count="2" manualBreakCount="2">
    <brk id="66" max="5" man="1"/>
    <brk id="126" max="5" man="1"/>
  </rowBreaks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J198"/>
  <sheetViews>
    <sheetView workbookViewId="0">
      <pane ySplit="1" topLeftCell="A151" activePane="bottomLeft" state="frozen"/>
      <selection pane="bottomLeft" activeCell="B183" sqref="B183"/>
    </sheetView>
  </sheetViews>
  <sheetFormatPr defaultRowHeight="15" x14ac:dyDescent="0.25"/>
  <cols>
    <col min="1" max="1" width="14.42578125" style="1" bestFit="1" customWidth="1"/>
    <col min="2" max="2" width="57.7109375" style="1" bestFit="1" customWidth="1"/>
    <col min="3" max="3" width="21.85546875" style="1" bestFit="1" customWidth="1"/>
    <col min="4" max="4" width="11.42578125" style="1" bestFit="1" customWidth="1"/>
    <col min="5" max="6" width="11.42578125" style="1" customWidth="1"/>
    <col min="7" max="7" width="9.140625" style="1"/>
    <col min="8" max="8" width="12.28515625" style="1" customWidth="1"/>
    <col min="9" max="9" width="10.42578125" style="1" customWidth="1"/>
    <col min="10" max="10" width="10.42578125" style="1" bestFit="1" customWidth="1"/>
    <col min="11" max="16384" width="9.140625" style="1"/>
  </cols>
  <sheetData>
    <row r="1" spans="1:10" ht="30.75" thickBot="1" x14ac:dyDescent="0.3">
      <c r="A1" s="491" t="s">
        <v>519</v>
      </c>
      <c r="B1" s="492"/>
      <c r="D1" s="363" t="s">
        <v>520</v>
      </c>
      <c r="E1" s="364" t="s">
        <v>521</v>
      </c>
      <c r="F1" s="364" t="s">
        <v>522</v>
      </c>
      <c r="G1" s="365" t="s">
        <v>523</v>
      </c>
      <c r="H1" s="365" t="s">
        <v>524</v>
      </c>
      <c r="I1" s="365" t="s">
        <v>525</v>
      </c>
      <c r="J1" s="366" t="s">
        <v>526</v>
      </c>
    </row>
    <row r="2" spans="1:10" ht="16.5" thickBot="1" x14ac:dyDescent="0.3">
      <c r="A2" s="367" t="s">
        <v>527</v>
      </c>
      <c r="B2" s="147" t="s">
        <v>4</v>
      </c>
      <c r="C2" s="5"/>
    </row>
    <row r="3" spans="1:10" ht="15.75" x14ac:dyDescent="0.25">
      <c r="A3" s="367">
        <v>61633</v>
      </c>
      <c r="B3" s="155" t="s">
        <v>5</v>
      </c>
      <c r="C3" s="10" t="s">
        <v>6</v>
      </c>
      <c r="D3" s="368">
        <v>2</v>
      </c>
      <c r="E3" s="368">
        <f t="shared" ref="E3:E74" si="0">D3</f>
        <v>2</v>
      </c>
      <c r="F3" s="369">
        <f>'Uncoded - Tray'!A5</f>
        <v>0</v>
      </c>
      <c r="G3" s="2">
        <f t="shared" ref="G3:G8" si="1">F3</f>
        <v>0</v>
      </c>
      <c r="H3" s="368">
        <f t="shared" ref="H3:I8" si="2">F3*D3</f>
        <v>0</v>
      </c>
      <c r="I3" s="368">
        <f t="shared" si="2"/>
        <v>0</v>
      </c>
      <c r="J3" s="368">
        <f t="shared" ref="J3:J8" si="3">H3-I3</f>
        <v>0</v>
      </c>
    </row>
    <row r="4" spans="1:10" ht="15.75" x14ac:dyDescent="0.25">
      <c r="A4" s="367">
        <v>61634</v>
      </c>
      <c r="B4" s="155" t="s">
        <v>14</v>
      </c>
      <c r="C4" s="10" t="s">
        <v>296</v>
      </c>
      <c r="D4" s="368">
        <v>2</v>
      </c>
      <c r="E4" s="368">
        <f t="shared" ref="E4:E8" si="4">D4</f>
        <v>2</v>
      </c>
      <c r="F4" s="369">
        <f>'Uncoded - Tray'!A6</f>
        <v>0</v>
      </c>
      <c r="G4" s="287">
        <f t="shared" si="1"/>
        <v>0</v>
      </c>
      <c r="H4" s="370">
        <f t="shared" si="2"/>
        <v>0</v>
      </c>
      <c r="I4" s="368">
        <f t="shared" si="2"/>
        <v>0</v>
      </c>
      <c r="J4" s="368">
        <f t="shared" si="3"/>
        <v>0</v>
      </c>
    </row>
    <row r="5" spans="1:10" ht="15.75" x14ac:dyDescent="0.25">
      <c r="A5" s="367">
        <v>61635</v>
      </c>
      <c r="B5" s="371" t="s">
        <v>12</v>
      </c>
      <c r="C5" s="10" t="s">
        <v>13</v>
      </c>
      <c r="D5" s="368">
        <v>2</v>
      </c>
      <c r="E5" s="368">
        <f t="shared" si="4"/>
        <v>2</v>
      </c>
      <c r="F5" s="369">
        <f>'Uncoded - Tray'!A7</f>
        <v>0</v>
      </c>
      <c r="G5" s="287">
        <f t="shared" si="1"/>
        <v>0</v>
      </c>
      <c r="H5" s="370">
        <f t="shared" si="2"/>
        <v>0</v>
      </c>
      <c r="I5" s="368">
        <f t="shared" si="2"/>
        <v>0</v>
      </c>
      <c r="J5" s="368">
        <f t="shared" si="3"/>
        <v>0</v>
      </c>
    </row>
    <row r="6" spans="1:10" ht="15.75" x14ac:dyDescent="0.25">
      <c r="A6" s="367">
        <v>61657</v>
      </c>
      <c r="B6" s="155" t="s">
        <v>10</v>
      </c>
      <c r="C6" s="10" t="s">
        <v>11</v>
      </c>
      <c r="D6" s="368">
        <v>2</v>
      </c>
      <c r="E6" s="368">
        <f t="shared" si="4"/>
        <v>2</v>
      </c>
      <c r="F6" s="369">
        <f>'Uncoded - Tray'!A8</f>
        <v>0</v>
      </c>
      <c r="G6" s="287">
        <f t="shared" si="1"/>
        <v>0</v>
      </c>
      <c r="H6" s="370">
        <f t="shared" si="2"/>
        <v>0</v>
      </c>
      <c r="I6" s="368">
        <f t="shared" si="2"/>
        <v>0</v>
      </c>
      <c r="J6" s="368">
        <f t="shared" si="3"/>
        <v>0</v>
      </c>
    </row>
    <row r="7" spans="1:10" ht="15.75" x14ac:dyDescent="0.25">
      <c r="A7" s="367">
        <v>61603</v>
      </c>
      <c r="B7" s="155" t="s">
        <v>17</v>
      </c>
      <c r="C7" s="10" t="s">
        <v>18</v>
      </c>
      <c r="D7" s="368">
        <v>2.08</v>
      </c>
      <c r="E7" s="368">
        <f t="shared" si="4"/>
        <v>2.08</v>
      </c>
      <c r="F7" s="369">
        <f>'Uncoded - Tray'!A9</f>
        <v>0</v>
      </c>
      <c r="G7" s="287">
        <f t="shared" si="1"/>
        <v>0</v>
      </c>
      <c r="H7" s="370">
        <f t="shared" si="2"/>
        <v>0</v>
      </c>
      <c r="I7" s="368">
        <f t="shared" si="2"/>
        <v>0</v>
      </c>
      <c r="J7" s="368">
        <f t="shared" si="3"/>
        <v>0</v>
      </c>
    </row>
    <row r="8" spans="1:10" ht="15.75" x14ac:dyDescent="0.25">
      <c r="A8" s="367">
        <v>70016</v>
      </c>
      <c r="B8" s="371" t="s">
        <v>516</v>
      </c>
      <c r="C8" s="10" t="s">
        <v>515</v>
      </c>
      <c r="D8" s="368">
        <v>2</v>
      </c>
      <c r="E8" s="368">
        <f t="shared" si="4"/>
        <v>2</v>
      </c>
      <c r="F8" s="369">
        <f>'Uncoded - Tray'!A10</f>
        <v>0</v>
      </c>
      <c r="G8" s="287">
        <f t="shared" si="1"/>
        <v>0</v>
      </c>
      <c r="H8" s="370">
        <f t="shared" si="2"/>
        <v>0</v>
      </c>
      <c r="I8" s="368">
        <f t="shared" si="2"/>
        <v>0</v>
      </c>
      <c r="J8" s="368">
        <f t="shared" si="3"/>
        <v>0</v>
      </c>
    </row>
    <row r="9" spans="1:10" ht="15.75" x14ac:dyDescent="0.25">
      <c r="A9" s="367">
        <v>62619</v>
      </c>
      <c r="B9" s="155" t="s">
        <v>15</v>
      </c>
      <c r="C9" s="10" t="s">
        <v>16</v>
      </c>
      <c r="D9" s="368">
        <v>2</v>
      </c>
      <c r="E9" s="368">
        <f t="shared" si="0"/>
        <v>2</v>
      </c>
      <c r="F9" s="369">
        <f>'Uncoded - Tray'!A11</f>
        <v>0</v>
      </c>
      <c r="G9" s="287">
        <f t="shared" ref="G9:G13" si="5">F9</f>
        <v>0</v>
      </c>
      <c r="H9" s="370">
        <f t="shared" ref="H9:I17" si="6">F9*D9</f>
        <v>0</v>
      </c>
      <c r="I9" s="368">
        <f t="shared" si="6"/>
        <v>0</v>
      </c>
      <c r="J9" s="368">
        <f t="shared" ref="J9:J78" si="7">H9-I9</f>
        <v>0</v>
      </c>
    </row>
    <row r="10" spans="1:10" ht="15.75" x14ac:dyDescent="0.25">
      <c r="A10" s="367">
        <v>61036</v>
      </c>
      <c r="B10" s="371" t="s">
        <v>256</v>
      </c>
      <c r="C10" s="10" t="s">
        <v>605</v>
      </c>
      <c r="D10" s="368">
        <v>0.91</v>
      </c>
      <c r="E10" s="368">
        <f>D10</f>
        <v>0.91</v>
      </c>
      <c r="F10" s="369">
        <f>'Uncoded - Tray'!A12</f>
        <v>0</v>
      </c>
      <c r="G10" s="287">
        <f>F10</f>
        <v>0</v>
      </c>
      <c r="H10" s="373">
        <f>F10*D10</f>
        <v>0</v>
      </c>
      <c r="I10" s="368">
        <f>G10*E10</f>
        <v>0</v>
      </c>
      <c r="J10" s="368">
        <f>H10-I10</f>
        <v>0</v>
      </c>
    </row>
    <row r="11" spans="1:10" ht="15.75" x14ac:dyDescent="0.25">
      <c r="A11" s="367">
        <v>61037</v>
      </c>
      <c r="B11" s="371" t="s">
        <v>258</v>
      </c>
      <c r="C11" s="10" t="s">
        <v>606</v>
      </c>
      <c r="D11" s="368">
        <v>0.91</v>
      </c>
      <c r="E11" s="368">
        <f>D11</f>
        <v>0.91</v>
      </c>
      <c r="F11" s="369">
        <f>'Uncoded - Tray'!A13</f>
        <v>0</v>
      </c>
      <c r="G11" s="287">
        <f>F11</f>
        <v>0</v>
      </c>
      <c r="H11" s="373">
        <f>F11*D11</f>
        <v>0</v>
      </c>
      <c r="I11" s="368">
        <f>G11*E11</f>
        <v>0</v>
      </c>
      <c r="J11" s="368">
        <f>H11-I11</f>
        <v>0</v>
      </c>
    </row>
    <row r="12" spans="1:10" ht="15.75" x14ac:dyDescent="0.25">
      <c r="A12" s="367">
        <v>63017</v>
      </c>
      <c r="B12" s="371" t="s">
        <v>528</v>
      </c>
      <c r="C12" s="10" t="s">
        <v>282</v>
      </c>
      <c r="D12" s="368">
        <v>1.66</v>
      </c>
      <c r="E12" s="368">
        <f t="shared" si="0"/>
        <v>1.66</v>
      </c>
      <c r="F12" s="369">
        <f>'Uncoded - Tray'!A14</f>
        <v>0</v>
      </c>
      <c r="G12" s="287">
        <f t="shared" si="5"/>
        <v>0</v>
      </c>
      <c r="H12" s="370">
        <f t="shared" si="6"/>
        <v>0</v>
      </c>
      <c r="I12" s="368">
        <f t="shared" si="6"/>
        <v>0</v>
      </c>
      <c r="J12" s="368">
        <f t="shared" si="7"/>
        <v>0</v>
      </c>
    </row>
    <row r="13" spans="1:10" ht="16.5" thickBot="1" x14ac:dyDescent="0.3">
      <c r="A13" s="367">
        <v>63018</v>
      </c>
      <c r="B13" s="371" t="s">
        <v>529</v>
      </c>
      <c r="C13" s="10" t="s">
        <v>283</v>
      </c>
      <c r="D13" s="368">
        <v>1.66</v>
      </c>
      <c r="E13" s="368">
        <f t="shared" si="0"/>
        <v>1.66</v>
      </c>
      <c r="F13" s="369">
        <f>'Uncoded - Tray'!A15</f>
        <v>0</v>
      </c>
      <c r="G13" s="287">
        <f t="shared" si="5"/>
        <v>0</v>
      </c>
      <c r="H13" s="370">
        <f t="shared" si="6"/>
        <v>0</v>
      </c>
      <c r="I13" s="368">
        <f t="shared" si="6"/>
        <v>0</v>
      </c>
      <c r="J13" s="368">
        <f t="shared" si="7"/>
        <v>0</v>
      </c>
    </row>
    <row r="14" spans="1:10" ht="16.5" thickBot="1" x14ac:dyDescent="0.3">
      <c r="A14" s="367"/>
      <c r="B14" s="147" t="s">
        <v>27</v>
      </c>
      <c r="C14" s="10"/>
      <c r="D14" s="372" t="s">
        <v>955</v>
      </c>
      <c r="E14" s="373"/>
      <c r="F14" s="374"/>
      <c r="G14" s="375"/>
      <c r="H14" s="373"/>
      <c r="I14" s="373"/>
      <c r="J14" s="373"/>
    </row>
    <row r="15" spans="1:10" ht="15.75" x14ac:dyDescent="0.25">
      <c r="A15" s="398">
        <v>62907</v>
      </c>
      <c r="B15" s="149" t="s">
        <v>28</v>
      </c>
      <c r="C15" s="10" t="s">
        <v>29</v>
      </c>
      <c r="D15" s="368">
        <v>2.5</v>
      </c>
      <c r="E15" s="368">
        <f t="shared" si="0"/>
        <v>2.5</v>
      </c>
      <c r="F15" s="369">
        <f>'Uncoded - Tray'!A20</f>
        <v>0</v>
      </c>
      <c r="G15" s="2">
        <f t="shared" ref="G15:G19" si="8">F15</f>
        <v>0</v>
      </c>
      <c r="H15" s="368">
        <f t="shared" ref="H15:I38" si="9">F15*D15</f>
        <v>0</v>
      </c>
      <c r="I15" s="368">
        <f t="shared" si="6"/>
        <v>0</v>
      </c>
      <c r="J15" s="368">
        <f t="shared" si="7"/>
        <v>0</v>
      </c>
    </row>
    <row r="16" spans="1:10" ht="15.75" x14ac:dyDescent="0.25">
      <c r="A16" s="398">
        <v>61624</v>
      </c>
      <c r="B16" s="149" t="s">
        <v>30</v>
      </c>
      <c r="C16" s="10" t="s">
        <v>31</v>
      </c>
      <c r="D16" s="368">
        <v>2.5</v>
      </c>
      <c r="E16" s="368">
        <f t="shared" si="0"/>
        <v>2.5</v>
      </c>
      <c r="F16" s="369">
        <f>'Uncoded - Tray'!A21</f>
        <v>0</v>
      </c>
      <c r="G16" s="2">
        <f t="shared" si="8"/>
        <v>0</v>
      </c>
      <c r="H16" s="368">
        <f t="shared" si="9"/>
        <v>0</v>
      </c>
      <c r="I16" s="368">
        <f t="shared" si="6"/>
        <v>0</v>
      </c>
      <c r="J16" s="368">
        <f t="shared" si="7"/>
        <v>0</v>
      </c>
    </row>
    <row r="17" spans="1:10" ht="15.75" x14ac:dyDescent="0.25">
      <c r="A17" s="398">
        <v>61625</v>
      </c>
      <c r="B17" s="149" t="s">
        <v>34</v>
      </c>
      <c r="C17" s="10" t="s">
        <v>35</v>
      </c>
      <c r="D17" s="368">
        <v>2.5</v>
      </c>
      <c r="E17" s="368">
        <f t="shared" si="0"/>
        <v>2.5</v>
      </c>
      <c r="F17" s="369">
        <f>'Uncoded - Tray'!A22</f>
        <v>0</v>
      </c>
      <c r="G17" s="2">
        <f t="shared" si="8"/>
        <v>0</v>
      </c>
      <c r="H17" s="368">
        <f t="shared" si="9"/>
        <v>0</v>
      </c>
      <c r="I17" s="368">
        <f t="shared" si="6"/>
        <v>0</v>
      </c>
      <c r="J17" s="368">
        <f t="shared" si="7"/>
        <v>0</v>
      </c>
    </row>
    <row r="18" spans="1:10" ht="15.75" x14ac:dyDescent="0.25">
      <c r="A18" s="398">
        <v>61628</v>
      </c>
      <c r="B18" s="149" t="s">
        <v>40</v>
      </c>
      <c r="C18" s="124" t="s">
        <v>41</v>
      </c>
      <c r="D18" s="368">
        <v>2.5</v>
      </c>
      <c r="E18" s="368">
        <f t="shared" si="0"/>
        <v>2.5</v>
      </c>
      <c r="F18" s="369">
        <f>'Uncoded - Tray'!A23</f>
        <v>0</v>
      </c>
      <c r="G18" s="2">
        <f t="shared" si="8"/>
        <v>0</v>
      </c>
      <c r="H18" s="368">
        <f t="shared" si="9"/>
        <v>0</v>
      </c>
      <c r="I18" s="368">
        <f t="shared" si="9"/>
        <v>0</v>
      </c>
      <c r="J18" s="368">
        <f t="shared" si="7"/>
        <v>0</v>
      </c>
    </row>
    <row r="19" spans="1:10" ht="15.75" x14ac:dyDescent="0.25">
      <c r="A19" s="380">
        <v>62473</v>
      </c>
      <c r="B19" s="149" t="s">
        <v>42</v>
      </c>
      <c r="C19" s="124" t="s">
        <v>43</v>
      </c>
      <c r="D19" s="368">
        <v>2.5</v>
      </c>
      <c r="E19" s="368">
        <f t="shared" si="0"/>
        <v>2.5</v>
      </c>
      <c r="F19" s="369">
        <f>'Uncoded - Tray'!A24</f>
        <v>0</v>
      </c>
      <c r="G19" s="2">
        <f t="shared" si="8"/>
        <v>0</v>
      </c>
      <c r="H19" s="368">
        <f t="shared" si="9"/>
        <v>0</v>
      </c>
      <c r="I19" s="368">
        <f t="shared" si="9"/>
        <v>0</v>
      </c>
      <c r="J19" s="368">
        <f t="shared" si="7"/>
        <v>0</v>
      </c>
    </row>
    <row r="20" spans="1:10" ht="15.75" x14ac:dyDescent="0.25">
      <c r="A20" s="380">
        <v>60176</v>
      </c>
      <c r="B20" s="149" t="s">
        <v>612</v>
      </c>
      <c r="C20" s="124" t="s">
        <v>613</v>
      </c>
      <c r="D20" s="368">
        <v>2.5</v>
      </c>
      <c r="E20" s="368">
        <f t="shared" si="0"/>
        <v>2.5</v>
      </c>
      <c r="F20" s="369">
        <f>'Uncoded - Tray'!A25</f>
        <v>0</v>
      </c>
      <c r="G20" s="2">
        <f t="shared" ref="G20:G21" si="10">F20</f>
        <v>0</v>
      </c>
      <c r="H20" s="368">
        <f t="shared" ref="H20:H21" si="11">F20*D20</f>
        <v>0</v>
      </c>
      <c r="I20" s="368">
        <f t="shared" ref="I20:I21" si="12">G20*E20</f>
        <v>0</v>
      </c>
      <c r="J20" s="368">
        <f t="shared" ref="J20:J21" si="13">H20-I20</f>
        <v>0</v>
      </c>
    </row>
    <row r="21" spans="1:10" ht="16.5" thickBot="1" x14ac:dyDescent="0.3">
      <c r="A21" s="699">
        <v>70120</v>
      </c>
      <c r="B21" s="666" t="s">
        <v>826</v>
      </c>
      <c r="C21" s="17" t="s">
        <v>827</v>
      </c>
      <c r="D21" s="368">
        <v>2.5</v>
      </c>
      <c r="E21" s="368">
        <f t="shared" si="0"/>
        <v>2.5</v>
      </c>
      <c r="F21" s="369">
        <f>'Uncoded - Tray'!A28</f>
        <v>0</v>
      </c>
      <c r="G21" s="2">
        <f t="shared" si="10"/>
        <v>0</v>
      </c>
      <c r="H21" s="368">
        <f t="shared" si="11"/>
        <v>0</v>
      </c>
      <c r="I21" s="368">
        <f t="shared" si="12"/>
        <v>0</v>
      </c>
      <c r="J21" s="368">
        <f t="shared" si="13"/>
        <v>0</v>
      </c>
    </row>
    <row r="22" spans="1:10" ht="16.5" thickBot="1" x14ac:dyDescent="0.3">
      <c r="A22" s="398"/>
      <c r="B22" s="147" t="s">
        <v>737</v>
      </c>
      <c r="C22" s="10"/>
      <c r="D22" s="390" t="s">
        <v>955</v>
      </c>
      <c r="E22" s="390"/>
      <c r="F22" s="391"/>
      <c r="G22" s="317"/>
      <c r="H22" s="390"/>
      <c r="I22" s="390"/>
      <c r="J22" s="390"/>
    </row>
    <row r="23" spans="1:10" ht="16.5" thickBot="1" x14ac:dyDescent="0.3">
      <c r="A23" s="398">
        <v>63870</v>
      </c>
      <c r="B23" s="149" t="s">
        <v>735</v>
      </c>
      <c r="C23" s="10" t="s">
        <v>736</v>
      </c>
      <c r="D23" s="368">
        <v>2.21</v>
      </c>
      <c r="E23" s="368">
        <v>2.21</v>
      </c>
      <c r="F23" s="369">
        <f>'Uncoded - Tray'!A31</f>
        <v>0</v>
      </c>
      <c r="G23" s="2">
        <f>F23</f>
        <v>0</v>
      </c>
      <c r="H23" s="373">
        <f>F23*D23</f>
        <v>0</v>
      </c>
      <c r="I23" s="368">
        <f>G23*E23</f>
        <v>0</v>
      </c>
      <c r="J23" s="368">
        <f>H23-I23</f>
        <v>0</v>
      </c>
    </row>
    <row r="24" spans="1:10" ht="16.5" thickBot="1" x14ac:dyDescent="0.3">
      <c r="A24" s="367"/>
      <c r="B24" s="147" t="s">
        <v>48</v>
      </c>
      <c r="C24" s="10"/>
      <c r="D24" s="372" t="s">
        <v>955</v>
      </c>
      <c r="E24" s="373"/>
      <c r="F24" s="374"/>
      <c r="G24" s="375"/>
      <c r="H24" s="373"/>
      <c r="I24" s="373"/>
      <c r="J24" s="373"/>
    </row>
    <row r="25" spans="1:10" ht="15.75" x14ac:dyDescent="0.25">
      <c r="A25" s="367">
        <v>62838</v>
      </c>
      <c r="B25" s="146" t="s">
        <v>49</v>
      </c>
      <c r="C25" s="158" t="s">
        <v>50</v>
      </c>
      <c r="D25" s="368">
        <v>2.71</v>
      </c>
      <c r="E25" s="368">
        <f t="shared" si="0"/>
        <v>2.71</v>
      </c>
      <c r="F25" s="369">
        <f>'Uncoded - Tray'!A34</f>
        <v>0</v>
      </c>
      <c r="G25" s="2">
        <f t="shared" ref="G25:G38" si="14">F25</f>
        <v>0</v>
      </c>
      <c r="H25" s="368">
        <f t="shared" ref="H25:H38" si="15">F25*D25</f>
        <v>0</v>
      </c>
      <c r="I25" s="368">
        <f t="shared" si="9"/>
        <v>0</v>
      </c>
      <c r="J25" s="368">
        <f t="shared" si="7"/>
        <v>0</v>
      </c>
    </row>
    <row r="26" spans="1:10" ht="15.75" x14ac:dyDescent="0.25">
      <c r="A26" s="367">
        <v>62839</v>
      </c>
      <c r="B26" s="146" t="s">
        <v>51</v>
      </c>
      <c r="C26" s="158" t="s">
        <v>52</v>
      </c>
      <c r="D26" s="368">
        <v>2.71</v>
      </c>
      <c r="E26" s="368">
        <f t="shared" si="0"/>
        <v>2.71</v>
      </c>
      <c r="F26" s="369">
        <f>'Uncoded - Tray'!A35</f>
        <v>0</v>
      </c>
      <c r="G26" s="2">
        <f t="shared" si="14"/>
        <v>0</v>
      </c>
      <c r="H26" s="368">
        <f t="shared" si="15"/>
        <v>0</v>
      </c>
      <c r="I26" s="368">
        <f t="shared" si="9"/>
        <v>0</v>
      </c>
      <c r="J26" s="368">
        <f t="shared" si="7"/>
        <v>0</v>
      </c>
    </row>
    <row r="27" spans="1:10" ht="15.75" x14ac:dyDescent="0.25">
      <c r="A27" s="367">
        <v>62840</v>
      </c>
      <c r="B27" s="146" t="s">
        <v>597</v>
      </c>
      <c r="C27" s="158" t="s">
        <v>54</v>
      </c>
      <c r="D27" s="368">
        <v>2.71</v>
      </c>
      <c r="E27" s="368">
        <f t="shared" si="0"/>
        <v>2.71</v>
      </c>
      <c r="F27" s="369">
        <f>'Uncoded - Tray'!A36</f>
        <v>0</v>
      </c>
      <c r="G27" s="2">
        <f t="shared" si="14"/>
        <v>0</v>
      </c>
      <c r="H27" s="368">
        <f t="shared" si="15"/>
        <v>0</v>
      </c>
      <c r="I27" s="368">
        <f t="shared" si="9"/>
        <v>0</v>
      </c>
      <c r="J27" s="368">
        <f t="shared" si="7"/>
        <v>0</v>
      </c>
    </row>
    <row r="28" spans="1:10" ht="15.75" x14ac:dyDescent="0.25">
      <c r="A28" s="367">
        <v>62966</v>
      </c>
      <c r="B28" s="146" t="s">
        <v>55</v>
      </c>
      <c r="C28" s="152" t="s">
        <v>56</v>
      </c>
      <c r="D28" s="368">
        <v>2.84</v>
      </c>
      <c r="E28" s="368">
        <f t="shared" si="0"/>
        <v>2.84</v>
      </c>
      <c r="F28" s="369">
        <f>'Uncoded - Tray'!A37</f>
        <v>0</v>
      </c>
      <c r="G28" s="2">
        <f t="shared" si="14"/>
        <v>0</v>
      </c>
      <c r="H28" s="368">
        <f t="shared" si="15"/>
        <v>0</v>
      </c>
      <c r="I28" s="368">
        <f t="shared" si="9"/>
        <v>0</v>
      </c>
      <c r="J28" s="368">
        <f t="shared" si="7"/>
        <v>0</v>
      </c>
    </row>
    <row r="29" spans="1:10" ht="15.75" x14ac:dyDescent="0.25">
      <c r="A29" s="367">
        <v>70181</v>
      </c>
      <c r="B29" s="146" t="s">
        <v>568</v>
      </c>
      <c r="C29" s="152" t="s">
        <v>570</v>
      </c>
      <c r="D29" s="368">
        <v>2.71</v>
      </c>
      <c r="E29" s="368">
        <f t="shared" si="0"/>
        <v>2.71</v>
      </c>
      <c r="F29" s="369">
        <f>'Uncoded - Tray'!A38</f>
        <v>0</v>
      </c>
      <c r="G29" s="2">
        <f t="shared" si="14"/>
        <v>0</v>
      </c>
      <c r="H29" s="368">
        <f t="shared" si="15"/>
        <v>0</v>
      </c>
      <c r="I29" s="368">
        <f t="shared" si="9"/>
        <v>0</v>
      </c>
      <c r="J29" s="368">
        <f t="shared" si="7"/>
        <v>0</v>
      </c>
    </row>
    <row r="30" spans="1:10" ht="15.75" x14ac:dyDescent="0.25">
      <c r="A30" s="367">
        <v>70184</v>
      </c>
      <c r="B30" s="146" t="s">
        <v>598</v>
      </c>
      <c r="C30" s="152" t="s">
        <v>571</v>
      </c>
      <c r="D30" s="368">
        <v>2.71</v>
      </c>
      <c r="E30" s="368">
        <f t="shared" si="0"/>
        <v>2.71</v>
      </c>
      <c r="F30" s="369">
        <f>'Uncoded - Tray'!A39</f>
        <v>0</v>
      </c>
      <c r="G30" s="2">
        <f t="shared" si="14"/>
        <v>0</v>
      </c>
      <c r="H30" s="368">
        <f t="shared" si="15"/>
        <v>0</v>
      </c>
      <c r="I30" s="368">
        <f t="shared" si="9"/>
        <v>0</v>
      </c>
      <c r="J30" s="368">
        <f t="shared" si="7"/>
        <v>0</v>
      </c>
    </row>
    <row r="31" spans="1:10" ht="15.75" x14ac:dyDescent="0.25">
      <c r="A31" s="489">
        <v>60187</v>
      </c>
      <c r="B31" s="642" t="s">
        <v>820</v>
      </c>
      <c r="C31" s="124" t="s">
        <v>819</v>
      </c>
      <c r="D31" s="368">
        <v>2.84</v>
      </c>
      <c r="E31" s="368">
        <f t="shared" si="0"/>
        <v>2.84</v>
      </c>
      <c r="F31" s="369">
        <f>'Uncoded - Tray'!A40</f>
        <v>0</v>
      </c>
      <c r="G31" s="2">
        <f t="shared" ref="G31:G33" si="16">F31</f>
        <v>0</v>
      </c>
      <c r="H31" s="368">
        <f t="shared" ref="H31:H33" si="17">F31*D31</f>
        <v>0</v>
      </c>
      <c r="I31" s="368">
        <f t="shared" ref="I31:I33" si="18">G31*E31</f>
        <v>0</v>
      </c>
      <c r="J31" s="368">
        <f t="shared" ref="J31:J33" si="19">H31-I31</f>
        <v>0</v>
      </c>
    </row>
    <row r="32" spans="1:10" ht="15.75" x14ac:dyDescent="0.25">
      <c r="A32" s="700">
        <v>89637</v>
      </c>
      <c r="B32" s="79" t="s">
        <v>822</v>
      </c>
      <c r="C32" s="17" t="s">
        <v>823</v>
      </c>
      <c r="D32" s="368">
        <v>2.84</v>
      </c>
      <c r="E32" s="368">
        <f t="shared" si="0"/>
        <v>2.84</v>
      </c>
      <c r="F32" s="369">
        <f>'Uncoded - Tray'!A50</f>
        <v>0</v>
      </c>
      <c r="G32" s="2">
        <f t="shared" si="16"/>
        <v>0</v>
      </c>
      <c r="H32" s="368">
        <f t="shared" si="17"/>
        <v>0</v>
      </c>
      <c r="I32" s="368">
        <f t="shared" si="18"/>
        <v>0</v>
      </c>
      <c r="J32" s="368">
        <f t="shared" si="19"/>
        <v>0</v>
      </c>
    </row>
    <row r="33" spans="1:10" ht="16.5" thickBot="1" x14ac:dyDescent="0.3">
      <c r="A33" s="584">
        <v>89638</v>
      </c>
      <c r="B33" s="79" t="s">
        <v>851</v>
      </c>
      <c r="C33" s="17" t="s">
        <v>852</v>
      </c>
      <c r="D33" s="368">
        <v>2.84</v>
      </c>
      <c r="E33" s="368">
        <f t="shared" si="0"/>
        <v>2.84</v>
      </c>
      <c r="F33" s="369">
        <f>'Uncoded - Tray'!A51</f>
        <v>0</v>
      </c>
      <c r="G33" s="2">
        <f t="shared" si="16"/>
        <v>0</v>
      </c>
      <c r="H33" s="368">
        <f t="shared" si="17"/>
        <v>0</v>
      </c>
      <c r="I33" s="368">
        <f t="shared" si="18"/>
        <v>0</v>
      </c>
      <c r="J33" s="368">
        <f t="shared" si="19"/>
        <v>0</v>
      </c>
    </row>
    <row r="34" spans="1:10" ht="16.5" thickBot="1" x14ac:dyDescent="0.3">
      <c r="A34" s="367"/>
      <c r="B34" s="147" t="s">
        <v>306</v>
      </c>
      <c r="C34" s="152"/>
      <c r="D34" s="390" t="s">
        <v>955</v>
      </c>
      <c r="E34" s="390"/>
      <c r="F34" s="391"/>
      <c r="G34" s="317"/>
      <c r="H34" s="390"/>
      <c r="I34" s="390"/>
      <c r="J34" s="390"/>
    </row>
    <row r="35" spans="1:10" ht="15.75" x14ac:dyDescent="0.25">
      <c r="A35" s="376">
        <v>70151</v>
      </c>
      <c r="B35" s="146" t="s">
        <v>575</v>
      </c>
      <c r="C35" s="152" t="s">
        <v>308</v>
      </c>
      <c r="D35" s="368">
        <v>3.34</v>
      </c>
      <c r="E35" s="368">
        <f t="shared" si="0"/>
        <v>3.34</v>
      </c>
      <c r="F35" s="369">
        <f>'Uncoded - Tray'!A43</f>
        <v>0</v>
      </c>
      <c r="G35" s="2">
        <f t="shared" si="14"/>
        <v>0</v>
      </c>
      <c r="H35" s="368">
        <f t="shared" si="15"/>
        <v>0</v>
      </c>
      <c r="I35" s="368">
        <f t="shared" si="9"/>
        <v>0</v>
      </c>
      <c r="J35" s="368">
        <f t="shared" si="7"/>
        <v>0</v>
      </c>
    </row>
    <row r="36" spans="1:10" ht="15.75" x14ac:dyDescent="0.25">
      <c r="A36" s="376">
        <v>70155</v>
      </c>
      <c r="B36" s="146" t="s">
        <v>572</v>
      </c>
      <c r="C36" s="152" t="s">
        <v>310</v>
      </c>
      <c r="D36" s="368">
        <v>3.34</v>
      </c>
      <c r="E36" s="368">
        <f t="shared" si="0"/>
        <v>3.34</v>
      </c>
      <c r="F36" s="369">
        <f>'Uncoded - Tray'!A44</f>
        <v>0</v>
      </c>
      <c r="G36" s="2">
        <f t="shared" si="14"/>
        <v>0</v>
      </c>
      <c r="H36" s="368">
        <f t="shared" si="15"/>
        <v>0</v>
      </c>
      <c r="I36" s="368">
        <f t="shared" si="9"/>
        <v>0</v>
      </c>
      <c r="J36" s="368">
        <f t="shared" si="7"/>
        <v>0</v>
      </c>
    </row>
    <row r="37" spans="1:10" ht="15.75" x14ac:dyDescent="0.25">
      <c r="A37" s="376">
        <v>70166</v>
      </c>
      <c r="B37" s="146" t="s">
        <v>574</v>
      </c>
      <c r="C37" s="152" t="s">
        <v>465</v>
      </c>
      <c r="D37" s="368">
        <v>3.34</v>
      </c>
      <c r="E37" s="368">
        <f>D37</f>
        <v>3.34</v>
      </c>
      <c r="F37" s="369">
        <f>'Uncoded - Tray'!A45</f>
        <v>0</v>
      </c>
      <c r="G37" s="2">
        <f>F37</f>
        <v>0</v>
      </c>
      <c r="H37" s="368">
        <f>F37*D37</f>
        <v>0</v>
      </c>
      <c r="I37" s="368">
        <f>G37*E37</f>
        <v>0</v>
      </c>
      <c r="J37" s="368">
        <f>H37-I37</f>
        <v>0</v>
      </c>
    </row>
    <row r="38" spans="1:10" ht="15.75" x14ac:dyDescent="0.25">
      <c r="A38" s="376">
        <v>70176</v>
      </c>
      <c r="B38" s="146" t="s">
        <v>573</v>
      </c>
      <c r="C38" s="152" t="s">
        <v>493</v>
      </c>
      <c r="D38" s="368">
        <v>3.34</v>
      </c>
      <c r="E38" s="368">
        <f t="shared" si="0"/>
        <v>3.34</v>
      </c>
      <c r="F38" s="369">
        <f>'Uncoded - Tray'!A46</f>
        <v>0</v>
      </c>
      <c r="G38" s="2">
        <f t="shared" si="14"/>
        <v>0</v>
      </c>
      <c r="H38" s="368">
        <f t="shared" si="15"/>
        <v>0</v>
      </c>
      <c r="I38" s="368">
        <f t="shared" si="9"/>
        <v>0</v>
      </c>
      <c r="J38" s="368">
        <f t="shared" si="7"/>
        <v>0</v>
      </c>
    </row>
    <row r="39" spans="1:10" ht="16.5" thickBot="1" x14ac:dyDescent="0.3">
      <c r="A39" s="376">
        <v>70420</v>
      </c>
      <c r="B39" s="146" t="s">
        <v>576</v>
      </c>
      <c r="C39" s="152" t="s">
        <v>312</v>
      </c>
      <c r="D39" s="368">
        <v>3.34</v>
      </c>
      <c r="E39" s="368">
        <f>D39</f>
        <v>3.34</v>
      </c>
      <c r="F39" s="369">
        <f>'Uncoded - Tray'!A47</f>
        <v>0</v>
      </c>
      <c r="G39" s="2">
        <f>F39</f>
        <v>0</v>
      </c>
      <c r="H39" s="368">
        <f>F39*D39</f>
        <v>0</v>
      </c>
      <c r="I39" s="368">
        <f>G39*E39</f>
        <v>0</v>
      </c>
      <c r="J39" s="368">
        <f>H39-I39</f>
        <v>0</v>
      </c>
    </row>
    <row r="40" spans="1:10" ht="16.5" thickBot="1" x14ac:dyDescent="0.3">
      <c r="A40" s="367"/>
      <c r="B40" s="147" t="s">
        <v>271</v>
      </c>
      <c r="C40" s="10"/>
      <c r="D40" s="372" t="s">
        <v>955</v>
      </c>
      <c r="E40" s="373"/>
      <c r="F40" s="374"/>
      <c r="G40" s="375"/>
      <c r="H40" s="373"/>
      <c r="I40" s="373"/>
      <c r="J40" s="373"/>
    </row>
    <row r="41" spans="1:10" ht="15.75" x14ac:dyDescent="0.25">
      <c r="A41" s="398">
        <v>63045</v>
      </c>
      <c r="B41" s="149" t="s">
        <v>464</v>
      </c>
      <c r="C41" s="124" t="s">
        <v>439</v>
      </c>
      <c r="D41" s="368">
        <v>2.08</v>
      </c>
      <c r="E41" s="368">
        <f t="shared" si="0"/>
        <v>2.08</v>
      </c>
      <c r="F41" s="369">
        <f>'Uncoded - Tray'!A54</f>
        <v>0</v>
      </c>
      <c r="G41" s="2">
        <f t="shared" ref="G41:G46" si="20">F41</f>
        <v>0</v>
      </c>
      <c r="H41" s="368">
        <f t="shared" ref="H41:H46" si="21">F41*D41</f>
        <v>0</v>
      </c>
      <c r="I41" s="368">
        <f t="shared" ref="I41:I57" si="22">G41*E41</f>
        <v>0</v>
      </c>
      <c r="J41" s="368">
        <f t="shared" si="7"/>
        <v>0</v>
      </c>
    </row>
    <row r="42" spans="1:10" ht="15.75" x14ac:dyDescent="0.25">
      <c r="A42" s="398">
        <v>63041</v>
      </c>
      <c r="B42" s="149" t="s">
        <v>289</v>
      </c>
      <c r="C42" s="124" t="s">
        <v>286</v>
      </c>
      <c r="D42" s="368">
        <v>2.08</v>
      </c>
      <c r="E42" s="368">
        <f t="shared" si="0"/>
        <v>2.08</v>
      </c>
      <c r="F42" s="369">
        <f>'Uncoded - Tray'!A55</f>
        <v>0</v>
      </c>
      <c r="G42" s="2">
        <f t="shared" si="20"/>
        <v>0</v>
      </c>
      <c r="H42" s="368">
        <f t="shared" si="21"/>
        <v>0</v>
      </c>
      <c r="I42" s="368">
        <f t="shared" si="22"/>
        <v>0</v>
      </c>
      <c r="J42" s="368">
        <f t="shared" si="7"/>
        <v>0</v>
      </c>
    </row>
    <row r="43" spans="1:10" ht="15.75" x14ac:dyDescent="0.25">
      <c r="A43" s="398">
        <v>63019</v>
      </c>
      <c r="B43" s="149" t="s">
        <v>287</v>
      </c>
      <c r="C43" s="124" t="s">
        <v>284</v>
      </c>
      <c r="D43" s="368">
        <v>2.08</v>
      </c>
      <c r="E43" s="368">
        <f t="shared" si="0"/>
        <v>2.08</v>
      </c>
      <c r="F43" s="369">
        <f>'Uncoded - Tray'!A56</f>
        <v>0</v>
      </c>
      <c r="G43" s="2">
        <f t="shared" si="20"/>
        <v>0</v>
      </c>
      <c r="H43" s="368">
        <f t="shared" si="21"/>
        <v>0</v>
      </c>
      <c r="I43" s="368">
        <f t="shared" si="22"/>
        <v>0</v>
      </c>
      <c r="J43" s="368">
        <f t="shared" si="7"/>
        <v>0</v>
      </c>
    </row>
    <row r="44" spans="1:10" ht="15.75" x14ac:dyDescent="0.25">
      <c r="A44" s="398">
        <v>63020</v>
      </c>
      <c r="B44" s="149" t="s">
        <v>288</v>
      </c>
      <c r="C44" s="124" t="s">
        <v>285</v>
      </c>
      <c r="D44" s="368">
        <v>2.08</v>
      </c>
      <c r="E44" s="368">
        <f t="shared" si="0"/>
        <v>2.08</v>
      </c>
      <c r="F44" s="369">
        <f>'Uncoded - Tray'!A57</f>
        <v>0</v>
      </c>
      <c r="G44" s="2">
        <f t="shared" si="20"/>
        <v>0</v>
      </c>
      <c r="H44" s="368">
        <f t="shared" si="21"/>
        <v>0</v>
      </c>
      <c r="I44" s="368">
        <f t="shared" si="22"/>
        <v>0</v>
      </c>
      <c r="J44" s="368">
        <f t="shared" si="7"/>
        <v>0</v>
      </c>
    </row>
    <row r="45" spans="1:10" ht="15.75" x14ac:dyDescent="0.25">
      <c r="A45" s="398">
        <v>63021</v>
      </c>
      <c r="B45" s="149" t="s">
        <v>437</v>
      </c>
      <c r="C45" s="124" t="s">
        <v>463</v>
      </c>
      <c r="D45" s="368">
        <v>2.08</v>
      </c>
      <c r="E45" s="368">
        <f t="shared" si="0"/>
        <v>2.08</v>
      </c>
      <c r="F45" s="369">
        <f>'Uncoded - Tray'!A58</f>
        <v>0</v>
      </c>
      <c r="G45" s="2">
        <f t="shared" si="20"/>
        <v>0</v>
      </c>
      <c r="H45" s="368">
        <f t="shared" si="21"/>
        <v>0</v>
      </c>
      <c r="I45" s="368">
        <f t="shared" si="22"/>
        <v>0</v>
      </c>
      <c r="J45" s="368">
        <f t="shared" si="7"/>
        <v>0</v>
      </c>
    </row>
    <row r="46" spans="1:10" ht="15.75" x14ac:dyDescent="0.25">
      <c r="A46" s="398">
        <v>63033</v>
      </c>
      <c r="B46" s="149" t="s">
        <v>607</v>
      </c>
      <c r="C46" s="124" t="s">
        <v>434</v>
      </c>
      <c r="D46" s="368">
        <v>2.08</v>
      </c>
      <c r="E46" s="368">
        <f t="shared" si="0"/>
        <v>2.08</v>
      </c>
      <c r="F46" s="369">
        <f>'Uncoded - Tray'!A59</f>
        <v>0</v>
      </c>
      <c r="G46" s="2">
        <f t="shared" si="20"/>
        <v>0</v>
      </c>
      <c r="H46" s="368">
        <f t="shared" si="21"/>
        <v>0</v>
      </c>
      <c r="I46" s="368">
        <f t="shared" si="22"/>
        <v>0</v>
      </c>
      <c r="J46" s="368">
        <f t="shared" si="7"/>
        <v>0</v>
      </c>
    </row>
    <row r="47" spans="1:10" ht="16.5" thickBot="1" x14ac:dyDescent="0.3">
      <c r="A47" s="398">
        <v>63032</v>
      </c>
      <c r="B47" s="412" t="s">
        <v>627</v>
      </c>
      <c r="C47" s="409" t="s">
        <v>622</v>
      </c>
      <c r="D47" s="368">
        <v>2.08</v>
      </c>
      <c r="E47" s="368">
        <f t="shared" si="0"/>
        <v>2.08</v>
      </c>
      <c r="F47" s="369">
        <f>'Uncoded - Tray'!A60</f>
        <v>0</v>
      </c>
      <c r="G47" s="2">
        <f t="shared" ref="G47" si="23">F47</f>
        <v>0</v>
      </c>
      <c r="H47" s="368">
        <f t="shared" ref="H47" si="24">F47*D47</f>
        <v>0</v>
      </c>
      <c r="I47" s="368">
        <f t="shared" ref="I47" si="25">G47*E47</f>
        <v>0</v>
      </c>
      <c r="J47" s="368">
        <f t="shared" ref="J47" si="26">H47-I47</f>
        <v>0</v>
      </c>
    </row>
    <row r="48" spans="1:10" ht="16.5" thickBot="1" x14ac:dyDescent="0.3">
      <c r="A48" s="367"/>
      <c r="B48" s="147" t="s">
        <v>58</v>
      </c>
      <c r="C48" s="441"/>
      <c r="D48" s="372" t="s">
        <v>955</v>
      </c>
      <c r="E48" s="373"/>
      <c r="F48" s="374"/>
      <c r="G48" s="375"/>
      <c r="H48" s="373"/>
      <c r="I48" s="373"/>
      <c r="J48" s="373"/>
    </row>
    <row r="49" spans="1:10" ht="15.75" x14ac:dyDescent="0.25">
      <c r="A49" s="367">
        <v>62960</v>
      </c>
      <c r="B49" s="155" t="s">
        <v>59</v>
      </c>
      <c r="C49" s="10" t="s">
        <v>60</v>
      </c>
      <c r="D49" s="368">
        <v>2.71</v>
      </c>
      <c r="E49" s="368">
        <f>D49</f>
        <v>2.71</v>
      </c>
      <c r="F49" s="369">
        <f>'Uncoded - Tray'!A63</f>
        <v>0</v>
      </c>
      <c r="G49" s="2">
        <f>F49</f>
        <v>0</v>
      </c>
      <c r="H49" s="368">
        <f t="shared" ref="H49:I52" si="27">F49*D49</f>
        <v>0</v>
      </c>
      <c r="I49" s="368">
        <f t="shared" si="27"/>
        <v>0</v>
      </c>
      <c r="J49" s="368">
        <f>H49-I49</f>
        <v>0</v>
      </c>
    </row>
    <row r="50" spans="1:10" ht="15.75" x14ac:dyDescent="0.25">
      <c r="A50" s="367">
        <v>62961</v>
      </c>
      <c r="B50" s="155" t="s">
        <v>61</v>
      </c>
      <c r="C50" s="10" t="s">
        <v>62</v>
      </c>
      <c r="D50" s="368">
        <v>2.71</v>
      </c>
      <c r="E50" s="368">
        <f>D50</f>
        <v>2.71</v>
      </c>
      <c r="F50" s="369">
        <f>'Uncoded - Tray'!A64</f>
        <v>0</v>
      </c>
      <c r="G50" s="2">
        <f>F50</f>
        <v>0</v>
      </c>
      <c r="H50" s="368">
        <f t="shared" si="27"/>
        <v>0</v>
      </c>
      <c r="I50" s="368">
        <f t="shared" si="27"/>
        <v>0</v>
      </c>
      <c r="J50" s="368">
        <f>H50-I50</f>
        <v>0</v>
      </c>
    </row>
    <row r="51" spans="1:10" ht="15.75" x14ac:dyDescent="0.25">
      <c r="A51" s="398">
        <v>62962</v>
      </c>
      <c r="B51" s="149" t="s">
        <v>680</v>
      </c>
      <c r="C51" s="409" t="s">
        <v>64</v>
      </c>
      <c r="D51" s="368">
        <v>2.71</v>
      </c>
      <c r="E51" s="368">
        <v>2.5</v>
      </c>
      <c r="F51" s="369">
        <f>'Uncoded - Tray'!A65</f>
        <v>0</v>
      </c>
      <c r="G51" s="2">
        <f>F51</f>
        <v>0</v>
      </c>
      <c r="H51" s="368">
        <f t="shared" ref="H51" si="28">F51*D51</f>
        <v>0</v>
      </c>
      <c r="I51" s="368">
        <f t="shared" ref="I51" si="29">G51*E51</f>
        <v>0</v>
      </c>
      <c r="J51" s="368">
        <f>H51-I51</f>
        <v>0</v>
      </c>
    </row>
    <row r="52" spans="1:10" ht="16.5" thickBot="1" x14ac:dyDescent="0.3">
      <c r="A52" s="367">
        <v>62964</v>
      </c>
      <c r="B52" s="146" t="s">
        <v>65</v>
      </c>
      <c r="C52" s="152" t="s">
        <v>66</v>
      </c>
      <c r="D52" s="368">
        <v>2.71</v>
      </c>
      <c r="E52" s="368">
        <f>D52</f>
        <v>2.71</v>
      </c>
      <c r="F52" s="369">
        <f>'Uncoded - Tray'!A66</f>
        <v>0</v>
      </c>
      <c r="G52" s="2">
        <f>F52</f>
        <v>0</v>
      </c>
      <c r="H52" s="368">
        <f t="shared" si="27"/>
        <v>0</v>
      </c>
      <c r="I52" s="368">
        <f t="shared" si="27"/>
        <v>0</v>
      </c>
      <c r="J52" s="368">
        <f>H52-I52</f>
        <v>0</v>
      </c>
    </row>
    <row r="53" spans="1:10" ht="16.5" thickBot="1" x14ac:dyDescent="0.3">
      <c r="A53" s="367"/>
      <c r="B53" s="147" t="s">
        <v>90</v>
      </c>
      <c r="C53" s="10"/>
      <c r="D53" s="372" t="s">
        <v>955</v>
      </c>
      <c r="E53" s="373"/>
      <c r="F53" s="374"/>
      <c r="G53" s="375"/>
      <c r="H53" s="373"/>
      <c r="I53" s="373"/>
      <c r="J53" s="373"/>
    </row>
    <row r="54" spans="1:10" ht="15.75" x14ac:dyDescent="0.25">
      <c r="A54" s="377">
        <v>61863</v>
      </c>
      <c r="B54" s="371" t="s">
        <v>95</v>
      </c>
      <c r="C54" s="10" t="s">
        <v>96</v>
      </c>
      <c r="D54" s="368">
        <v>2.71</v>
      </c>
      <c r="E54" s="368">
        <f>D54</f>
        <v>2.71</v>
      </c>
      <c r="F54" s="369">
        <f>'Uncoded - Tray'!A69</f>
        <v>0</v>
      </c>
      <c r="G54" s="2">
        <f>F54</f>
        <v>0</v>
      </c>
      <c r="H54" s="368">
        <f>F54*D54</f>
        <v>0</v>
      </c>
      <c r="I54" s="368">
        <f>G54*E54</f>
        <v>0</v>
      </c>
      <c r="J54" s="368">
        <f>H54-I54</f>
        <v>0</v>
      </c>
    </row>
    <row r="55" spans="1:10" ht="15.75" x14ac:dyDescent="0.25">
      <c r="A55" s="570">
        <v>70327</v>
      </c>
      <c r="B55" s="149" t="s">
        <v>717</v>
      </c>
      <c r="C55" s="409" t="s">
        <v>718</v>
      </c>
      <c r="D55" s="420">
        <v>2.08</v>
      </c>
      <c r="E55" s="368">
        <f t="shared" ref="E55:E56" si="30">D55</f>
        <v>2.08</v>
      </c>
      <c r="F55" s="369">
        <f>'Uncoded - Tray'!A70</f>
        <v>0</v>
      </c>
      <c r="G55" s="2">
        <f t="shared" ref="G55:G56" si="31">F55</f>
        <v>0</v>
      </c>
      <c r="H55" s="368">
        <f t="shared" ref="H55:H56" si="32">F55*D55</f>
        <v>0</v>
      </c>
      <c r="I55" s="368">
        <f t="shared" ref="I55:I56" si="33">G55*E55</f>
        <v>0</v>
      </c>
      <c r="J55" s="368">
        <f t="shared" ref="J55:J56" si="34">H55-I55</f>
        <v>0</v>
      </c>
    </row>
    <row r="56" spans="1:10" ht="15.75" x14ac:dyDescent="0.25">
      <c r="A56" s="570">
        <v>70328</v>
      </c>
      <c r="B56" s="149" t="s">
        <v>719</v>
      </c>
      <c r="C56" s="409" t="s">
        <v>720</v>
      </c>
      <c r="D56" s="420">
        <v>2.08</v>
      </c>
      <c r="E56" s="368">
        <f t="shared" si="30"/>
        <v>2.08</v>
      </c>
      <c r="F56" s="369">
        <f>'Uncoded - Tray'!A71</f>
        <v>0</v>
      </c>
      <c r="G56" s="2">
        <f t="shared" si="31"/>
        <v>0</v>
      </c>
      <c r="H56" s="368">
        <f t="shared" si="32"/>
        <v>0</v>
      </c>
      <c r="I56" s="368">
        <f t="shared" si="33"/>
        <v>0</v>
      </c>
      <c r="J56" s="368">
        <f t="shared" si="34"/>
        <v>0</v>
      </c>
    </row>
    <row r="57" spans="1:10" ht="16.5" thickBot="1" x14ac:dyDescent="0.3">
      <c r="A57" s="377">
        <v>62972</v>
      </c>
      <c r="B57" s="149" t="s">
        <v>389</v>
      </c>
      <c r="C57" s="124" t="s">
        <v>390</v>
      </c>
      <c r="D57" s="370"/>
      <c r="E57" s="370">
        <f t="shared" si="0"/>
        <v>0</v>
      </c>
      <c r="F57" s="571">
        <f>'Uncoded - Tray'!A72</f>
        <v>0</v>
      </c>
      <c r="G57" s="287">
        <f>F57</f>
        <v>0</v>
      </c>
      <c r="H57" s="373">
        <f>F57*D57</f>
        <v>0</v>
      </c>
      <c r="I57" s="370">
        <f t="shared" si="22"/>
        <v>0</v>
      </c>
      <c r="J57" s="370">
        <f t="shared" si="7"/>
        <v>0</v>
      </c>
    </row>
    <row r="58" spans="1:10" ht="16.5" thickBot="1" x14ac:dyDescent="0.3">
      <c r="A58" s="367"/>
      <c r="B58" s="147" t="s">
        <v>97</v>
      </c>
      <c r="C58" s="10"/>
      <c r="D58" s="372" t="s">
        <v>955</v>
      </c>
      <c r="E58" s="373"/>
      <c r="F58" s="374"/>
      <c r="G58" s="375"/>
      <c r="H58" s="373"/>
      <c r="I58" s="373"/>
      <c r="J58" s="373"/>
    </row>
    <row r="59" spans="1:10" ht="15.75" x14ac:dyDescent="0.25">
      <c r="A59" s="367">
        <v>61867</v>
      </c>
      <c r="B59" s="155" t="s">
        <v>98</v>
      </c>
      <c r="C59" s="10" t="s">
        <v>99</v>
      </c>
      <c r="D59" s="368">
        <v>2.21</v>
      </c>
      <c r="E59" s="368">
        <f t="shared" si="0"/>
        <v>2.21</v>
      </c>
      <c r="F59" s="369">
        <f>'Uncoded - Tray'!A75</f>
        <v>0</v>
      </c>
      <c r="G59" s="2">
        <f>F59</f>
        <v>0</v>
      </c>
      <c r="H59" s="368">
        <f t="shared" ref="H59:I74" si="35">F59*D59</f>
        <v>0</v>
      </c>
      <c r="I59" s="368">
        <f t="shared" si="35"/>
        <v>0</v>
      </c>
      <c r="J59" s="368">
        <f t="shared" si="7"/>
        <v>0</v>
      </c>
    </row>
    <row r="60" spans="1:10" ht="15.75" x14ac:dyDescent="0.25">
      <c r="A60" s="367">
        <v>61869</v>
      </c>
      <c r="B60" s="155" t="s">
        <v>102</v>
      </c>
      <c r="C60" s="10" t="s">
        <v>755</v>
      </c>
      <c r="D60" s="368">
        <v>2.21</v>
      </c>
      <c r="E60" s="368">
        <f t="shared" si="0"/>
        <v>2.21</v>
      </c>
      <c r="F60" s="369">
        <f>'Uncoded - Tray'!A76</f>
        <v>0</v>
      </c>
      <c r="G60" s="2">
        <f>F60</f>
        <v>0</v>
      </c>
      <c r="H60" s="368">
        <f t="shared" si="35"/>
        <v>0</v>
      </c>
      <c r="I60" s="368">
        <f t="shared" si="35"/>
        <v>0</v>
      </c>
      <c r="J60" s="368">
        <f t="shared" si="7"/>
        <v>0</v>
      </c>
    </row>
    <row r="61" spans="1:10" ht="16.5" thickBot="1" x14ac:dyDescent="0.3">
      <c r="A61" s="367">
        <v>62967</v>
      </c>
      <c r="B61" s="155" t="s">
        <v>104</v>
      </c>
      <c r="C61" s="10" t="s">
        <v>105</v>
      </c>
      <c r="D61" s="368">
        <v>1.87</v>
      </c>
      <c r="E61" s="368">
        <f t="shared" si="0"/>
        <v>1.87</v>
      </c>
      <c r="F61" s="369">
        <f>'Uncoded - Tray'!A77</f>
        <v>0</v>
      </c>
      <c r="G61" s="2">
        <f>F61</f>
        <v>0</v>
      </c>
      <c r="H61" s="368">
        <f t="shared" si="35"/>
        <v>0</v>
      </c>
      <c r="I61" s="368">
        <f t="shared" si="35"/>
        <v>0</v>
      </c>
      <c r="J61" s="368">
        <f t="shared" si="7"/>
        <v>0</v>
      </c>
    </row>
    <row r="62" spans="1:10" ht="16.5" thickBot="1" x14ac:dyDescent="0.3">
      <c r="A62" s="367"/>
      <c r="B62" s="147" t="s">
        <v>767</v>
      </c>
      <c r="C62" s="10"/>
      <c r="D62" s="381" t="s">
        <v>955</v>
      </c>
      <c r="E62" s="381"/>
      <c r="F62" s="382"/>
      <c r="G62" s="109"/>
      <c r="H62" s="381"/>
      <c r="I62" s="381"/>
      <c r="J62" s="381"/>
    </row>
    <row r="63" spans="1:10" ht="15.75" x14ac:dyDescent="0.25">
      <c r="A63" s="367">
        <v>61744</v>
      </c>
      <c r="B63" s="155" t="s">
        <v>774</v>
      </c>
      <c r="C63" s="10" t="s">
        <v>775</v>
      </c>
      <c r="D63" s="368">
        <v>2.63</v>
      </c>
      <c r="E63" s="368">
        <f t="shared" ref="E63:E65" si="36">D63</f>
        <v>2.63</v>
      </c>
      <c r="F63" s="369">
        <f>'Uncoded - Tray'!A80</f>
        <v>0</v>
      </c>
      <c r="G63" s="2">
        <f t="shared" ref="G63:G67" si="37">F63</f>
        <v>0</v>
      </c>
      <c r="H63" s="368">
        <f t="shared" ref="H63:H68" si="38">F63*D63</f>
        <v>0</v>
      </c>
      <c r="I63" s="368">
        <f t="shared" ref="I63:I65" si="39">G63*E63</f>
        <v>0</v>
      </c>
      <c r="J63" s="368">
        <f t="shared" ref="J63:J65" si="40">H63-I63</f>
        <v>0</v>
      </c>
    </row>
    <row r="64" spans="1:10" ht="15.75" x14ac:dyDescent="0.25">
      <c r="A64" s="367">
        <v>61745</v>
      </c>
      <c r="B64" s="155" t="s">
        <v>772</v>
      </c>
      <c r="C64" s="10" t="s">
        <v>770</v>
      </c>
      <c r="D64" s="368">
        <v>2.63</v>
      </c>
      <c r="E64" s="368">
        <f t="shared" si="36"/>
        <v>2.63</v>
      </c>
      <c r="F64" s="369">
        <f>'Uncoded - Tray'!A81</f>
        <v>0</v>
      </c>
      <c r="G64" s="2">
        <f t="shared" si="37"/>
        <v>0</v>
      </c>
      <c r="H64" s="368">
        <f t="shared" si="38"/>
        <v>0</v>
      </c>
      <c r="I64" s="368">
        <f t="shared" si="39"/>
        <v>0</v>
      </c>
      <c r="J64" s="368">
        <f t="shared" si="40"/>
        <v>0</v>
      </c>
    </row>
    <row r="65" spans="1:10" ht="16.5" thickBot="1" x14ac:dyDescent="0.3">
      <c r="A65" s="367">
        <v>61746</v>
      </c>
      <c r="B65" s="155" t="s">
        <v>773</v>
      </c>
      <c r="C65" s="10" t="s">
        <v>771</v>
      </c>
      <c r="D65" s="368">
        <v>2.63</v>
      </c>
      <c r="E65" s="368">
        <f t="shared" si="36"/>
        <v>2.63</v>
      </c>
      <c r="F65" s="369">
        <f>'Uncoded - Tray'!A82</f>
        <v>0</v>
      </c>
      <c r="G65" s="2">
        <f t="shared" si="37"/>
        <v>0</v>
      </c>
      <c r="H65" s="368">
        <f t="shared" si="38"/>
        <v>0</v>
      </c>
      <c r="I65" s="368">
        <f t="shared" si="39"/>
        <v>0</v>
      </c>
      <c r="J65" s="368">
        <f t="shared" si="40"/>
        <v>0</v>
      </c>
    </row>
    <row r="66" spans="1:10" ht="16.5" thickBot="1" x14ac:dyDescent="0.3">
      <c r="A66" s="367"/>
      <c r="B66" s="147" t="s">
        <v>107</v>
      </c>
      <c r="C66" s="10"/>
      <c r="D66" s="372" t="s">
        <v>955</v>
      </c>
      <c r="E66" s="373"/>
      <c r="F66" s="374"/>
      <c r="G66" s="2"/>
      <c r="H66" s="368"/>
      <c r="I66" s="373"/>
      <c r="J66" s="373"/>
    </row>
    <row r="67" spans="1:10" ht="15.75" x14ac:dyDescent="0.25">
      <c r="A67" s="584">
        <v>70356</v>
      </c>
      <c r="B67" s="43" t="s">
        <v>951</v>
      </c>
      <c r="C67" s="12" t="s">
        <v>947</v>
      </c>
      <c r="D67" s="804">
        <v>2.5</v>
      </c>
      <c r="E67" s="803">
        <v>2.5</v>
      </c>
      <c r="F67" s="374">
        <f>'Uncoded - Tray'!A85</f>
        <v>0</v>
      </c>
      <c r="G67" s="2">
        <f t="shared" si="37"/>
        <v>0</v>
      </c>
      <c r="H67" s="368">
        <f t="shared" si="38"/>
        <v>0</v>
      </c>
      <c r="I67" s="368">
        <f t="shared" ref="I67" si="41">G67*E67</f>
        <v>0</v>
      </c>
      <c r="J67" s="368">
        <f t="shared" ref="J67" si="42">H67*F67</f>
        <v>0</v>
      </c>
    </row>
    <row r="68" spans="1:10" ht="15.75" x14ac:dyDescent="0.25">
      <c r="A68" s="377">
        <v>62968</v>
      </c>
      <c r="B68" s="151" t="s">
        <v>108</v>
      </c>
      <c r="C68" s="124" t="s">
        <v>109</v>
      </c>
      <c r="D68" s="368">
        <v>2.5</v>
      </c>
      <c r="E68" s="368">
        <f t="shared" si="0"/>
        <v>2.5</v>
      </c>
      <c r="F68" s="369">
        <f>'Uncoded - Tray'!A86</f>
        <v>0</v>
      </c>
      <c r="G68" s="2">
        <f t="shared" ref="G68:G71" si="43">F68</f>
        <v>0</v>
      </c>
      <c r="H68" s="368">
        <f t="shared" si="38"/>
        <v>0</v>
      </c>
      <c r="I68" s="368">
        <f t="shared" si="35"/>
        <v>0</v>
      </c>
      <c r="J68" s="368">
        <f t="shared" si="7"/>
        <v>0</v>
      </c>
    </row>
    <row r="69" spans="1:10" ht="15.75" x14ac:dyDescent="0.25">
      <c r="A69" s="398">
        <v>61965</v>
      </c>
      <c r="B69" s="157" t="s">
        <v>610</v>
      </c>
      <c r="C69" s="410" t="s">
        <v>611</v>
      </c>
      <c r="D69" s="399">
        <v>2.5</v>
      </c>
      <c r="E69" s="368">
        <f t="shared" si="0"/>
        <v>2.5</v>
      </c>
      <c r="F69" s="369">
        <f>'Uncoded - Tray'!A87</f>
        <v>0</v>
      </c>
      <c r="G69" s="2">
        <f t="shared" ref="G69" si="44">F69</f>
        <v>0</v>
      </c>
      <c r="H69" s="368">
        <f t="shared" ref="H69" si="45">F69*D69</f>
        <v>0</v>
      </c>
      <c r="I69" s="368">
        <f t="shared" ref="I69" si="46">G69*E69</f>
        <v>0</v>
      </c>
      <c r="J69" s="368">
        <f t="shared" ref="J69" si="47">H69-I69</f>
        <v>0</v>
      </c>
    </row>
    <row r="70" spans="1:10" ht="15.75" x14ac:dyDescent="0.25">
      <c r="A70" s="377">
        <v>62970</v>
      </c>
      <c r="B70" s="150" t="s">
        <v>110</v>
      </c>
      <c r="C70" s="10" t="s">
        <v>111</v>
      </c>
      <c r="D70" s="368">
        <v>2.5</v>
      </c>
      <c r="E70" s="368">
        <f t="shared" si="0"/>
        <v>2.5</v>
      </c>
      <c r="F70" s="369">
        <f>'Uncoded - Tray'!A88</f>
        <v>0</v>
      </c>
      <c r="G70" s="2">
        <f t="shared" si="43"/>
        <v>0</v>
      </c>
      <c r="H70" s="368">
        <f t="shared" ref="H70:H71" si="48">F70*D70</f>
        <v>0</v>
      </c>
      <c r="I70" s="368">
        <f t="shared" si="35"/>
        <v>0</v>
      </c>
      <c r="J70" s="368">
        <f t="shared" si="7"/>
        <v>0</v>
      </c>
    </row>
    <row r="71" spans="1:10" ht="16.5" thickBot="1" x14ac:dyDescent="0.3">
      <c r="A71" s="367">
        <v>62971</v>
      </c>
      <c r="B71" s="371" t="s">
        <v>112</v>
      </c>
      <c r="C71" s="10" t="s">
        <v>113</v>
      </c>
      <c r="D71" s="368">
        <v>2.5</v>
      </c>
      <c r="E71" s="368">
        <f t="shared" si="0"/>
        <v>2.5</v>
      </c>
      <c r="F71" s="369">
        <f>'Uncoded - Tray'!A89</f>
        <v>0</v>
      </c>
      <c r="G71" s="2">
        <f t="shared" si="43"/>
        <v>0</v>
      </c>
      <c r="H71" s="368">
        <f t="shared" si="48"/>
        <v>0</v>
      </c>
      <c r="I71" s="368">
        <f t="shared" si="35"/>
        <v>0</v>
      </c>
      <c r="J71" s="368">
        <f t="shared" si="7"/>
        <v>0</v>
      </c>
    </row>
    <row r="72" spans="1:10" ht="16.5" thickBot="1" x14ac:dyDescent="0.3">
      <c r="A72" s="367"/>
      <c r="B72" s="147" t="s">
        <v>115</v>
      </c>
      <c r="C72" s="10"/>
      <c r="D72" s="372" t="s">
        <v>955</v>
      </c>
      <c r="E72" s="373"/>
      <c r="F72" s="374"/>
      <c r="G72" s="375"/>
      <c r="H72" s="373"/>
      <c r="I72" s="373"/>
      <c r="J72" s="373"/>
    </row>
    <row r="73" spans="1:10" ht="15.75" x14ac:dyDescent="0.25">
      <c r="A73" s="367">
        <v>61611</v>
      </c>
      <c r="B73" s="371" t="s">
        <v>116</v>
      </c>
      <c r="C73" s="158" t="s">
        <v>117</v>
      </c>
      <c r="D73" s="368">
        <v>1.66</v>
      </c>
      <c r="E73" s="368">
        <f t="shared" si="0"/>
        <v>1.66</v>
      </c>
      <c r="F73" s="369">
        <f>'Uncoded - Tray'!A92</f>
        <v>0</v>
      </c>
      <c r="G73" s="2">
        <f t="shared" ref="G73:G79" si="49">F73</f>
        <v>0</v>
      </c>
      <c r="H73" s="368">
        <f t="shared" ref="H73:I88" si="50">F73*D73</f>
        <v>0</v>
      </c>
      <c r="I73" s="368">
        <f t="shared" si="35"/>
        <v>0</v>
      </c>
      <c r="J73" s="368">
        <f t="shared" si="7"/>
        <v>0</v>
      </c>
    </row>
    <row r="74" spans="1:10" ht="15.75" x14ac:dyDescent="0.25">
      <c r="A74" s="367">
        <v>61612</v>
      </c>
      <c r="B74" s="371" t="s">
        <v>118</v>
      </c>
      <c r="C74" s="10" t="s">
        <v>119</v>
      </c>
      <c r="D74" s="368">
        <v>1.66</v>
      </c>
      <c r="E74" s="368">
        <f t="shared" si="0"/>
        <v>1.66</v>
      </c>
      <c r="F74" s="369">
        <f>'Uncoded - Tray'!A93</f>
        <v>0</v>
      </c>
      <c r="G74" s="2">
        <f t="shared" si="49"/>
        <v>0</v>
      </c>
      <c r="H74" s="368">
        <f t="shared" si="50"/>
        <v>0</v>
      </c>
      <c r="I74" s="368">
        <f t="shared" si="35"/>
        <v>0</v>
      </c>
      <c r="J74" s="368">
        <f t="shared" si="7"/>
        <v>0</v>
      </c>
    </row>
    <row r="75" spans="1:10" ht="15.75" x14ac:dyDescent="0.25">
      <c r="A75" s="367">
        <v>70403</v>
      </c>
      <c r="B75" s="371" t="s">
        <v>530</v>
      </c>
      <c r="C75" s="378">
        <v>72220110456</v>
      </c>
      <c r="D75" s="368">
        <v>1.58</v>
      </c>
      <c r="E75" s="368">
        <f>D75</f>
        <v>1.58</v>
      </c>
      <c r="F75" s="369">
        <f>'Uncoded - Tray'!A94</f>
        <v>0</v>
      </c>
      <c r="G75" s="2">
        <f>F75</f>
        <v>0</v>
      </c>
      <c r="H75" s="368">
        <f t="shared" ref="H75:I77" si="51">F75*D75</f>
        <v>0</v>
      </c>
      <c r="I75" s="368">
        <f t="shared" si="51"/>
        <v>0</v>
      </c>
      <c r="J75" s="368">
        <f>H75-I75</f>
        <v>0</v>
      </c>
    </row>
    <row r="76" spans="1:10" ht="15.75" x14ac:dyDescent="0.25">
      <c r="A76" s="379">
        <v>61041</v>
      </c>
      <c r="B76" s="155" t="s">
        <v>260</v>
      </c>
      <c r="C76" s="10" t="s">
        <v>579</v>
      </c>
      <c r="D76" s="368">
        <v>0.91</v>
      </c>
      <c r="E76" s="368">
        <f>D76</f>
        <v>0.91</v>
      </c>
      <c r="F76" s="369">
        <f>'Uncoded - Tray'!A95</f>
        <v>0</v>
      </c>
      <c r="G76" s="2">
        <f>F76</f>
        <v>0</v>
      </c>
      <c r="H76" s="368">
        <f t="shared" si="51"/>
        <v>0</v>
      </c>
      <c r="I76" s="368">
        <f t="shared" si="51"/>
        <v>0</v>
      </c>
      <c r="J76" s="368">
        <f>H76-I76</f>
        <v>0</v>
      </c>
    </row>
    <row r="77" spans="1:10" ht="15.75" x14ac:dyDescent="0.25">
      <c r="A77" s="379">
        <v>61042</v>
      </c>
      <c r="B77" s="155" t="s">
        <v>261</v>
      </c>
      <c r="C77" s="10" t="s">
        <v>580</v>
      </c>
      <c r="D77" s="368">
        <v>0.91</v>
      </c>
      <c r="E77" s="368">
        <f>D77</f>
        <v>0.91</v>
      </c>
      <c r="F77" s="369">
        <f>'Uncoded - Tray'!A96</f>
        <v>0</v>
      </c>
      <c r="G77" s="2">
        <f>F77</f>
        <v>0</v>
      </c>
      <c r="H77" s="368">
        <f t="shared" si="51"/>
        <v>0</v>
      </c>
      <c r="I77" s="368">
        <f t="shared" si="51"/>
        <v>0</v>
      </c>
      <c r="J77" s="368">
        <f>H77-I77</f>
        <v>0</v>
      </c>
    </row>
    <row r="78" spans="1:10" ht="15.75" x14ac:dyDescent="0.25">
      <c r="A78" s="379">
        <v>63036</v>
      </c>
      <c r="B78" s="155" t="s">
        <v>577</v>
      </c>
      <c r="C78" s="10" t="s">
        <v>290</v>
      </c>
      <c r="D78" s="368">
        <v>1.66</v>
      </c>
      <c r="E78" s="368">
        <f t="shared" ref="E78:E134" si="52">D78</f>
        <v>1.66</v>
      </c>
      <c r="F78" s="369">
        <f>'Uncoded - Tray'!A97</f>
        <v>0</v>
      </c>
      <c r="G78" s="2">
        <f t="shared" si="49"/>
        <v>0</v>
      </c>
      <c r="H78" s="368">
        <f t="shared" si="50"/>
        <v>0</v>
      </c>
      <c r="I78" s="368">
        <f t="shared" si="50"/>
        <v>0</v>
      </c>
      <c r="J78" s="368">
        <f t="shared" si="7"/>
        <v>0</v>
      </c>
    </row>
    <row r="79" spans="1:10" ht="16.5" thickBot="1" x14ac:dyDescent="0.3">
      <c r="A79" s="379">
        <v>63037</v>
      </c>
      <c r="B79" s="155" t="s">
        <v>578</v>
      </c>
      <c r="C79" s="10" t="s">
        <v>291</v>
      </c>
      <c r="D79" s="368">
        <v>1.66</v>
      </c>
      <c r="E79" s="368">
        <f t="shared" si="52"/>
        <v>1.66</v>
      </c>
      <c r="F79" s="369">
        <f>'Uncoded - Tray'!A98</f>
        <v>0</v>
      </c>
      <c r="G79" s="2">
        <f t="shared" si="49"/>
        <v>0</v>
      </c>
      <c r="H79" s="368">
        <f t="shared" si="50"/>
        <v>0</v>
      </c>
      <c r="I79" s="368">
        <f t="shared" si="50"/>
        <v>0</v>
      </c>
      <c r="J79" s="368">
        <f t="shared" ref="J79:J130" si="53">H79-I79</f>
        <v>0</v>
      </c>
    </row>
    <row r="80" spans="1:10" ht="16.5" thickBot="1" x14ac:dyDescent="0.3">
      <c r="A80" s="367"/>
      <c r="B80" s="147" t="s">
        <v>129</v>
      </c>
      <c r="C80" s="10"/>
      <c r="D80" s="372" t="s">
        <v>955</v>
      </c>
      <c r="E80" s="373"/>
      <c r="F80" s="374"/>
      <c r="G80" s="375"/>
      <c r="H80" s="373"/>
      <c r="I80" s="373"/>
      <c r="J80" s="373"/>
    </row>
    <row r="81" spans="1:10" ht="15.75" x14ac:dyDescent="0.25">
      <c r="A81" s="367">
        <v>61615</v>
      </c>
      <c r="B81" s="371" t="s">
        <v>130</v>
      </c>
      <c r="C81" s="124" t="s">
        <v>131</v>
      </c>
      <c r="D81" s="368">
        <v>2.29</v>
      </c>
      <c r="E81" s="368">
        <f t="shared" si="52"/>
        <v>2.29</v>
      </c>
      <c r="F81" s="369">
        <f>'Uncoded - Tray'!A103</f>
        <v>0</v>
      </c>
      <c r="G81" s="2">
        <f>F81</f>
        <v>0</v>
      </c>
      <c r="H81" s="368">
        <f>F81*D81</f>
        <v>0</v>
      </c>
      <c r="I81" s="368">
        <f t="shared" si="50"/>
        <v>0</v>
      </c>
      <c r="J81" s="368">
        <f t="shared" si="53"/>
        <v>0</v>
      </c>
    </row>
    <row r="82" spans="1:10" ht="15.75" x14ac:dyDescent="0.25">
      <c r="A82" s="367">
        <v>62468</v>
      </c>
      <c r="B82" s="155" t="s">
        <v>132</v>
      </c>
      <c r="C82" s="124" t="s">
        <v>133</v>
      </c>
      <c r="D82" s="368">
        <v>2.29</v>
      </c>
      <c r="E82" s="368">
        <f t="shared" si="52"/>
        <v>2.29</v>
      </c>
      <c r="F82" s="369">
        <f>'Uncoded - Tray'!A104</f>
        <v>0</v>
      </c>
      <c r="G82" s="2">
        <f>F82</f>
        <v>0</v>
      </c>
      <c r="H82" s="368">
        <f>F82*D82</f>
        <v>0</v>
      </c>
      <c r="I82" s="368">
        <f t="shared" si="50"/>
        <v>0</v>
      </c>
      <c r="J82" s="368">
        <f t="shared" si="53"/>
        <v>0</v>
      </c>
    </row>
    <row r="83" spans="1:10" ht="15.75" x14ac:dyDescent="0.25">
      <c r="A83" s="367">
        <v>61616</v>
      </c>
      <c r="B83" s="155" t="s">
        <v>134</v>
      </c>
      <c r="C83" s="124" t="s">
        <v>135</v>
      </c>
      <c r="D83" s="368">
        <v>2.29</v>
      </c>
      <c r="E83" s="368">
        <f t="shared" si="52"/>
        <v>2.29</v>
      </c>
      <c r="F83" s="369">
        <f>'Uncoded - Tray'!A105</f>
        <v>0</v>
      </c>
      <c r="G83" s="2">
        <f>F83</f>
        <v>0</v>
      </c>
      <c r="H83" s="368">
        <f>F83*D83</f>
        <v>0</v>
      </c>
      <c r="I83" s="368">
        <f t="shared" si="50"/>
        <v>0</v>
      </c>
      <c r="J83" s="368">
        <f t="shared" si="53"/>
        <v>0</v>
      </c>
    </row>
    <row r="84" spans="1:10" ht="15.75" x14ac:dyDescent="0.25">
      <c r="A84" s="367">
        <v>62798</v>
      </c>
      <c r="B84" s="155" t="s">
        <v>136</v>
      </c>
      <c r="C84" s="124" t="s">
        <v>137</v>
      </c>
      <c r="D84" s="368">
        <v>2.29</v>
      </c>
      <c r="E84" s="368">
        <f t="shared" si="52"/>
        <v>2.29</v>
      </c>
      <c r="F84" s="369">
        <f>'Uncoded - Tray'!A106</f>
        <v>0</v>
      </c>
      <c r="G84" s="2">
        <f>F84</f>
        <v>0</v>
      </c>
      <c r="H84" s="368">
        <f>F84*D84</f>
        <v>0</v>
      </c>
      <c r="I84" s="368">
        <f t="shared" si="50"/>
        <v>0</v>
      </c>
      <c r="J84" s="368">
        <f t="shared" si="53"/>
        <v>0</v>
      </c>
    </row>
    <row r="85" spans="1:10" ht="16.5" thickBot="1" x14ac:dyDescent="0.3">
      <c r="A85" s="367">
        <v>74549</v>
      </c>
      <c r="B85" s="371" t="s">
        <v>498</v>
      </c>
      <c r="C85" s="10" t="s">
        <v>507</v>
      </c>
      <c r="D85" s="368">
        <v>2.5</v>
      </c>
      <c r="E85" s="368">
        <f>D85</f>
        <v>2.5</v>
      </c>
      <c r="F85" s="369">
        <f>'Uncoded - Tray'!A107</f>
        <v>0</v>
      </c>
      <c r="G85" s="2">
        <f>F85</f>
        <v>0</v>
      </c>
      <c r="H85" s="368">
        <f>F85*D85</f>
        <v>0</v>
      </c>
      <c r="I85" s="368">
        <f>G85*E85</f>
        <v>0</v>
      </c>
      <c r="J85" s="368">
        <f>H85-I85</f>
        <v>0</v>
      </c>
    </row>
    <row r="86" spans="1:10" ht="16.5" thickBot="1" x14ac:dyDescent="0.3">
      <c r="A86" s="367"/>
      <c r="B86" s="147" t="s">
        <v>140</v>
      </c>
      <c r="C86" s="10"/>
      <c r="D86" s="372" t="s">
        <v>955</v>
      </c>
      <c r="E86" s="373"/>
      <c r="F86" s="374"/>
      <c r="G86" s="375"/>
      <c r="H86" s="373"/>
      <c r="I86" s="373"/>
      <c r="J86" s="373"/>
    </row>
    <row r="87" spans="1:10" ht="15.75" x14ac:dyDescent="0.25">
      <c r="A87" s="367">
        <v>70306</v>
      </c>
      <c r="B87" s="155" t="s">
        <v>141</v>
      </c>
      <c r="C87" s="124" t="s">
        <v>142</v>
      </c>
      <c r="D87" s="368">
        <v>2.08</v>
      </c>
      <c r="E87" s="368">
        <f t="shared" si="52"/>
        <v>2.08</v>
      </c>
      <c r="F87" s="369">
        <f>'Uncoded - Tray'!A110</f>
        <v>0</v>
      </c>
      <c r="G87" s="2">
        <f>F87</f>
        <v>0</v>
      </c>
      <c r="H87" s="368">
        <f>F87*D87</f>
        <v>0</v>
      </c>
      <c r="I87" s="368">
        <f t="shared" si="50"/>
        <v>0</v>
      </c>
      <c r="J87" s="368">
        <f t="shared" si="53"/>
        <v>0</v>
      </c>
    </row>
    <row r="88" spans="1:10" ht="15.75" x14ac:dyDescent="0.25">
      <c r="A88" s="380">
        <v>63060</v>
      </c>
      <c r="B88" s="149" t="s">
        <v>143</v>
      </c>
      <c r="C88" s="124" t="s">
        <v>144</v>
      </c>
      <c r="D88" s="368">
        <v>2.08</v>
      </c>
      <c r="E88" s="368">
        <f t="shared" si="52"/>
        <v>2.08</v>
      </c>
      <c r="F88" s="369">
        <f>'Uncoded - Tray'!A111</f>
        <v>0</v>
      </c>
      <c r="G88" s="2">
        <f>F88</f>
        <v>0</v>
      </c>
      <c r="H88" s="368">
        <f>F88*D88</f>
        <v>0</v>
      </c>
      <c r="I88" s="368">
        <f t="shared" si="50"/>
        <v>0</v>
      </c>
      <c r="J88" s="368">
        <f t="shared" si="53"/>
        <v>0</v>
      </c>
    </row>
    <row r="89" spans="1:10" ht="16.5" thickBot="1" x14ac:dyDescent="0.3">
      <c r="A89" s="380">
        <v>63048</v>
      </c>
      <c r="B89" s="149" t="s">
        <v>690</v>
      </c>
      <c r="C89" s="124" t="s">
        <v>691</v>
      </c>
      <c r="D89" s="368">
        <v>2.08</v>
      </c>
      <c r="E89" s="368">
        <f t="shared" si="52"/>
        <v>2.08</v>
      </c>
      <c r="F89" s="369">
        <f>'Uncoded - Tray'!A112</f>
        <v>0</v>
      </c>
      <c r="G89" s="2">
        <f>F89</f>
        <v>0</v>
      </c>
      <c r="H89" s="368">
        <f>F89*D89</f>
        <v>0</v>
      </c>
      <c r="I89" s="368">
        <f t="shared" ref="I89" si="54">G89*E89</f>
        <v>0</v>
      </c>
      <c r="J89" s="368">
        <f t="shared" ref="J89" si="55">H89-I89</f>
        <v>0</v>
      </c>
    </row>
    <row r="90" spans="1:10" ht="16.5" thickBot="1" x14ac:dyDescent="0.3">
      <c r="A90" s="367"/>
      <c r="B90" s="147" t="s">
        <v>145</v>
      </c>
      <c r="C90" s="10"/>
      <c r="D90" s="372" t="s">
        <v>955</v>
      </c>
      <c r="E90" s="373"/>
      <c r="F90" s="374"/>
      <c r="G90" s="375"/>
      <c r="H90" s="373"/>
      <c r="I90" s="373"/>
      <c r="J90" s="373"/>
    </row>
    <row r="91" spans="1:10" ht="15.75" x14ac:dyDescent="0.25">
      <c r="A91" s="398">
        <v>61739</v>
      </c>
      <c r="B91" s="149" t="s">
        <v>155</v>
      </c>
      <c r="C91" s="124" t="s">
        <v>156</v>
      </c>
      <c r="D91" s="368">
        <v>2.29</v>
      </c>
      <c r="E91" s="368">
        <f>D91</f>
        <v>2.29</v>
      </c>
      <c r="F91" s="369">
        <f>'Uncoded - Tray'!A115</f>
        <v>0</v>
      </c>
      <c r="G91" s="2">
        <f t="shared" ref="G91:G97" si="56">F91</f>
        <v>0</v>
      </c>
      <c r="H91" s="368">
        <f t="shared" ref="H91:I95" si="57">F91*D91</f>
        <v>0</v>
      </c>
      <c r="I91" s="368">
        <f t="shared" si="57"/>
        <v>0</v>
      </c>
      <c r="J91" s="368">
        <f t="shared" ref="J91:J97" si="58">H91-I91</f>
        <v>0</v>
      </c>
    </row>
    <row r="92" spans="1:10" ht="15.75" x14ac:dyDescent="0.25">
      <c r="A92" s="398">
        <v>61618</v>
      </c>
      <c r="B92" s="149" t="s">
        <v>152</v>
      </c>
      <c r="C92" s="124" t="s">
        <v>153</v>
      </c>
      <c r="D92" s="368">
        <v>2.21</v>
      </c>
      <c r="E92" s="368">
        <f>D92</f>
        <v>2.21</v>
      </c>
      <c r="F92" s="369">
        <f>'Uncoded - Tray'!A116</f>
        <v>0</v>
      </c>
      <c r="G92" s="2">
        <f t="shared" si="56"/>
        <v>0</v>
      </c>
      <c r="H92" s="368">
        <f t="shared" si="57"/>
        <v>0</v>
      </c>
      <c r="I92" s="368">
        <f t="shared" si="57"/>
        <v>0</v>
      </c>
      <c r="J92" s="368">
        <f t="shared" si="58"/>
        <v>0</v>
      </c>
    </row>
    <row r="93" spans="1:10" ht="15.75" x14ac:dyDescent="0.25">
      <c r="A93" s="398">
        <v>63062</v>
      </c>
      <c r="B93" s="149" t="s">
        <v>154</v>
      </c>
      <c r="C93" s="124" t="s">
        <v>153</v>
      </c>
      <c r="D93" s="368">
        <v>2.21</v>
      </c>
      <c r="E93" s="368">
        <f>D93</f>
        <v>2.21</v>
      </c>
      <c r="F93" s="369">
        <f>'Uncoded - Tray'!A117</f>
        <v>0</v>
      </c>
      <c r="G93" s="2">
        <f t="shared" si="56"/>
        <v>0</v>
      </c>
      <c r="H93" s="368">
        <f t="shared" si="57"/>
        <v>0</v>
      </c>
      <c r="I93" s="368">
        <f t="shared" si="57"/>
        <v>0</v>
      </c>
      <c r="J93" s="368">
        <f t="shared" si="58"/>
        <v>0</v>
      </c>
    </row>
    <row r="94" spans="1:10" ht="15.75" x14ac:dyDescent="0.25">
      <c r="A94" s="398">
        <v>61644</v>
      </c>
      <c r="B94" s="149" t="s">
        <v>147</v>
      </c>
      <c r="C94" s="124" t="s">
        <v>148</v>
      </c>
      <c r="D94" s="368">
        <v>2.5</v>
      </c>
      <c r="E94" s="368">
        <f>D94</f>
        <v>2.5</v>
      </c>
      <c r="F94" s="369">
        <f>'Uncoded - Tray'!A118</f>
        <v>0</v>
      </c>
      <c r="G94" s="2">
        <f t="shared" si="56"/>
        <v>0</v>
      </c>
      <c r="H94" s="368">
        <f>F94*D94</f>
        <v>0</v>
      </c>
      <c r="I94" s="368">
        <f>G94*E94</f>
        <v>0</v>
      </c>
      <c r="J94" s="368">
        <f t="shared" si="58"/>
        <v>0</v>
      </c>
    </row>
    <row r="95" spans="1:10" ht="15.75" x14ac:dyDescent="0.25">
      <c r="A95" s="398">
        <v>61641</v>
      </c>
      <c r="B95" s="149" t="s">
        <v>149</v>
      </c>
      <c r="C95" s="124" t="s">
        <v>148</v>
      </c>
      <c r="D95" s="368">
        <v>2.5</v>
      </c>
      <c r="E95" s="368">
        <f>D95</f>
        <v>2.5</v>
      </c>
      <c r="F95" s="369">
        <f>'Uncoded - Tray'!A119</f>
        <v>0</v>
      </c>
      <c r="G95" s="2">
        <f t="shared" si="56"/>
        <v>0</v>
      </c>
      <c r="H95" s="368">
        <f t="shared" si="57"/>
        <v>0</v>
      </c>
      <c r="I95" s="368">
        <f t="shared" si="57"/>
        <v>0</v>
      </c>
      <c r="J95" s="368">
        <f t="shared" si="58"/>
        <v>0</v>
      </c>
    </row>
    <row r="96" spans="1:10" ht="15.75" x14ac:dyDescent="0.25">
      <c r="A96" s="398">
        <v>74789</v>
      </c>
      <c r="B96" s="157" t="s">
        <v>274</v>
      </c>
      <c r="C96" s="124" t="s">
        <v>276</v>
      </c>
      <c r="D96" s="368">
        <v>2.5</v>
      </c>
      <c r="E96" s="368">
        <f t="shared" si="52"/>
        <v>2.5</v>
      </c>
      <c r="F96" s="369">
        <f>'Uncoded - Tray'!A121</f>
        <v>0</v>
      </c>
      <c r="G96" s="2">
        <f t="shared" si="56"/>
        <v>0</v>
      </c>
      <c r="H96" s="368">
        <f>F96*D96</f>
        <v>0</v>
      </c>
      <c r="I96" s="368">
        <f>G96*E96</f>
        <v>0</v>
      </c>
      <c r="J96" s="368">
        <f t="shared" si="58"/>
        <v>0</v>
      </c>
    </row>
    <row r="97" spans="1:10" ht="16.5" thickBot="1" x14ac:dyDescent="0.3">
      <c r="A97" s="398">
        <v>74788</v>
      </c>
      <c r="B97" s="157" t="s">
        <v>275</v>
      </c>
      <c r="C97" s="124" t="s">
        <v>276</v>
      </c>
      <c r="D97" s="368">
        <v>2.5</v>
      </c>
      <c r="E97" s="368">
        <f t="shared" si="52"/>
        <v>2.5</v>
      </c>
      <c r="F97" s="369">
        <f>'Uncoded - Tray'!A120</f>
        <v>0</v>
      </c>
      <c r="G97" s="2">
        <f t="shared" si="56"/>
        <v>0</v>
      </c>
      <c r="H97" s="368">
        <f>F97*D97</f>
        <v>0</v>
      </c>
      <c r="I97" s="368">
        <f>G97*E97</f>
        <v>0</v>
      </c>
      <c r="J97" s="368">
        <f t="shared" si="58"/>
        <v>0</v>
      </c>
    </row>
    <row r="98" spans="1:10" ht="15.75" customHeight="1" thickBot="1" x14ac:dyDescent="0.3">
      <c r="A98" s="367"/>
      <c r="B98" s="147" t="s">
        <v>163</v>
      </c>
      <c r="C98" s="10"/>
      <c r="D98" s="372" t="s">
        <v>955</v>
      </c>
      <c r="E98" s="373"/>
      <c r="F98" s="374"/>
      <c r="G98" s="375"/>
      <c r="H98" s="373"/>
      <c r="I98" s="373"/>
      <c r="J98" s="373"/>
    </row>
    <row r="99" spans="1:10" ht="15.75" x14ac:dyDescent="0.25">
      <c r="A99" s="398">
        <v>70503</v>
      </c>
      <c r="B99" s="150" t="s">
        <v>456</v>
      </c>
      <c r="C99" s="409" t="s">
        <v>455</v>
      </c>
      <c r="D99" s="368">
        <v>2.42</v>
      </c>
      <c r="E99" s="368">
        <f t="shared" si="52"/>
        <v>2.42</v>
      </c>
      <c r="F99" s="369">
        <f>'Uncoded - Tray'!A124</f>
        <v>0</v>
      </c>
      <c r="G99" s="2">
        <f>F99</f>
        <v>0</v>
      </c>
      <c r="H99" s="368">
        <f>F99*D99</f>
        <v>0</v>
      </c>
      <c r="I99" s="368">
        <f t="shared" ref="I99:I109" si="59">G99*E99</f>
        <v>0</v>
      </c>
      <c r="J99" s="368">
        <f t="shared" si="53"/>
        <v>0</v>
      </c>
    </row>
    <row r="100" spans="1:10" ht="15.75" x14ac:dyDescent="0.25">
      <c r="A100" s="398">
        <v>70516</v>
      </c>
      <c r="B100" s="149" t="s">
        <v>168</v>
      </c>
      <c r="C100" s="573" t="s">
        <v>721</v>
      </c>
      <c r="D100" s="368">
        <v>2.42</v>
      </c>
      <c r="E100" s="368">
        <f t="shared" si="52"/>
        <v>2.42</v>
      </c>
      <c r="F100" s="369">
        <f>'Uncoded - Tray'!A125</f>
        <v>0</v>
      </c>
      <c r="G100" s="2">
        <f>F100</f>
        <v>0</v>
      </c>
      <c r="H100" s="368">
        <f>F100*D100</f>
        <v>0</v>
      </c>
      <c r="I100" s="368">
        <f t="shared" si="59"/>
        <v>0</v>
      </c>
      <c r="J100" s="368">
        <f t="shared" si="53"/>
        <v>0</v>
      </c>
    </row>
    <row r="101" spans="1:10" ht="16.5" thickBot="1" x14ac:dyDescent="0.3">
      <c r="A101" s="398">
        <v>89621</v>
      </c>
      <c r="B101" s="149" t="s">
        <v>628</v>
      </c>
      <c r="C101" s="573" t="s">
        <v>722</v>
      </c>
      <c r="D101" s="368">
        <v>2.42</v>
      </c>
      <c r="E101" s="368">
        <f t="shared" si="52"/>
        <v>2.42</v>
      </c>
      <c r="F101" s="369">
        <f>'Uncoded - Tray'!A126</f>
        <v>0</v>
      </c>
      <c r="G101" s="2">
        <f>F101</f>
        <v>0</v>
      </c>
      <c r="H101" s="368">
        <f>F101*D101</f>
        <v>0</v>
      </c>
      <c r="I101" s="368">
        <f t="shared" ref="I101" si="60">G101*E101</f>
        <v>0</v>
      </c>
      <c r="J101" s="368">
        <f t="shared" ref="J101" si="61">H101-I101</f>
        <v>0</v>
      </c>
    </row>
    <row r="102" spans="1:10" ht="16.5" thickBot="1" x14ac:dyDescent="0.3">
      <c r="A102" s="367"/>
      <c r="B102" s="147" t="s">
        <v>237</v>
      </c>
      <c r="C102" s="10"/>
      <c r="D102" s="372" t="s">
        <v>955</v>
      </c>
      <c r="E102" s="373"/>
      <c r="F102" s="374"/>
      <c r="G102" s="375"/>
      <c r="H102" s="373"/>
      <c r="I102" s="373"/>
      <c r="J102" s="373"/>
    </row>
    <row r="103" spans="1:10" ht="15.75" x14ac:dyDescent="0.25">
      <c r="A103" s="367">
        <v>77701</v>
      </c>
      <c r="B103" s="155" t="s">
        <v>238</v>
      </c>
      <c r="C103" s="10" t="s">
        <v>239</v>
      </c>
      <c r="D103" s="368">
        <v>1.75</v>
      </c>
      <c r="E103" s="368">
        <f>D103</f>
        <v>1.75</v>
      </c>
      <c r="F103" s="369">
        <f>'Uncoded - Tray'!A129</f>
        <v>0</v>
      </c>
      <c r="G103" s="2">
        <f>F103</f>
        <v>0</v>
      </c>
      <c r="H103" s="368">
        <f>F103*D103</f>
        <v>0</v>
      </c>
      <c r="I103" s="368">
        <f>G103*E103</f>
        <v>0</v>
      </c>
      <c r="J103" s="368">
        <f>H103-I103</f>
        <v>0</v>
      </c>
    </row>
    <row r="104" spans="1:10" ht="16.5" thickBot="1" x14ac:dyDescent="0.3">
      <c r="A104" s="367">
        <v>77703</v>
      </c>
      <c r="B104" s="155" t="s">
        <v>240</v>
      </c>
      <c r="C104" s="124" t="s">
        <v>241</v>
      </c>
      <c r="D104" s="370">
        <v>2.08</v>
      </c>
      <c r="E104" s="368">
        <f>D104</f>
        <v>2.08</v>
      </c>
      <c r="F104" s="369">
        <f>'Uncoded - Tray'!A130</f>
        <v>0</v>
      </c>
      <c r="G104" s="2">
        <f>F104</f>
        <v>0</v>
      </c>
      <c r="H104" s="368">
        <f>F104*D104</f>
        <v>0</v>
      </c>
      <c r="I104" s="368">
        <f>G104*E104</f>
        <v>0</v>
      </c>
      <c r="J104" s="368">
        <f>H104-I104</f>
        <v>0</v>
      </c>
    </row>
    <row r="105" spans="1:10" ht="16.5" thickBot="1" x14ac:dyDescent="0.3">
      <c r="A105" s="367"/>
      <c r="B105" s="147" t="s">
        <v>172</v>
      </c>
      <c r="C105" s="10"/>
      <c r="D105" s="372" t="s">
        <v>955</v>
      </c>
      <c r="E105" s="373" t="str">
        <f t="shared" si="52"/>
        <v/>
      </c>
      <c r="F105" s="374"/>
      <c r="G105" s="375"/>
      <c r="H105" s="373"/>
      <c r="I105" s="373"/>
      <c r="J105" s="373"/>
    </row>
    <row r="106" spans="1:10" ht="15.75" x14ac:dyDescent="0.25">
      <c r="A106" s="367">
        <v>62975</v>
      </c>
      <c r="B106" s="155" t="s">
        <v>173</v>
      </c>
      <c r="C106" s="10" t="s">
        <v>174</v>
      </c>
      <c r="D106" s="368">
        <v>1.87</v>
      </c>
      <c r="E106" s="368">
        <f t="shared" si="52"/>
        <v>1.87</v>
      </c>
      <c r="F106" s="369">
        <f>'Uncoded - Tray'!A133</f>
        <v>0</v>
      </c>
      <c r="G106" s="2">
        <f t="shared" ref="G106:G113" si="62">F106</f>
        <v>0</v>
      </c>
      <c r="H106" s="368">
        <f t="shared" ref="H106:I120" si="63">F106*D106</f>
        <v>0</v>
      </c>
      <c r="I106" s="368">
        <f t="shared" si="59"/>
        <v>0</v>
      </c>
      <c r="J106" s="368">
        <f t="shared" si="53"/>
        <v>0</v>
      </c>
    </row>
    <row r="107" spans="1:10" ht="15.75" x14ac:dyDescent="0.25">
      <c r="A107" s="367">
        <v>61622</v>
      </c>
      <c r="B107" s="155" t="s">
        <v>175</v>
      </c>
      <c r="C107" s="124" t="s">
        <v>176</v>
      </c>
      <c r="D107" s="368">
        <v>1.87</v>
      </c>
      <c r="E107" s="368">
        <f t="shared" si="52"/>
        <v>1.87</v>
      </c>
      <c r="F107" s="369">
        <f>'Uncoded - Tray'!A134</f>
        <v>0</v>
      </c>
      <c r="G107" s="2">
        <f t="shared" si="62"/>
        <v>0</v>
      </c>
      <c r="H107" s="368">
        <f t="shared" si="63"/>
        <v>0</v>
      </c>
      <c r="I107" s="368">
        <f t="shared" si="59"/>
        <v>0</v>
      </c>
      <c r="J107" s="368">
        <f t="shared" si="53"/>
        <v>0</v>
      </c>
    </row>
    <row r="108" spans="1:10" ht="15.75" x14ac:dyDescent="0.25">
      <c r="A108" s="367">
        <v>62432</v>
      </c>
      <c r="B108" s="155" t="s">
        <v>177</v>
      </c>
      <c r="C108" s="10" t="s">
        <v>178</v>
      </c>
      <c r="D108" s="368">
        <v>1.87</v>
      </c>
      <c r="E108" s="368">
        <f t="shared" si="52"/>
        <v>1.87</v>
      </c>
      <c r="F108" s="369">
        <f>'Uncoded - Tray'!A135</f>
        <v>0</v>
      </c>
      <c r="G108" s="2">
        <f t="shared" si="62"/>
        <v>0</v>
      </c>
      <c r="H108" s="368">
        <f t="shared" si="63"/>
        <v>0</v>
      </c>
      <c r="I108" s="368">
        <f t="shared" si="59"/>
        <v>0</v>
      </c>
      <c r="J108" s="368">
        <f t="shared" si="53"/>
        <v>0</v>
      </c>
    </row>
    <row r="109" spans="1:10" ht="15.75" x14ac:dyDescent="0.25">
      <c r="A109" s="367">
        <v>62425</v>
      </c>
      <c r="B109" s="155" t="s">
        <v>179</v>
      </c>
      <c r="C109" s="10" t="s">
        <v>180</v>
      </c>
      <c r="D109" s="368">
        <v>1.87</v>
      </c>
      <c r="E109" s="368">
        <f t="shared" si="52"/>
        <v>1.87</v>
      </c>
      <c r="F109" s="369">
        <f>'Uncoded - Tray'!A136</f>
        <v>0</v>
      </c>
      <c r="G109" s="2">
        <f t="shared" si="62"/>
        <v>0</v>
      </c>
      <c r="H109" s="368">
        <f t="shared" si="63"/>
        <v>0</v>
      </c>
      <c r="I109" s="368">
        <f t="shared" si="59"/>
        <v>0</v>
      </c>
      <c r="J109" s="368">
        <f t="shared" si="53"/>
        <v>0</v>
      </c>
    </row>
    <row r="110" spans="1:10" ht="15.75" x14ac:dyDescent="0.25">
      <c r="A110" s="367">
        <v>61664</v>
      </c>
      <c r="B110" s="155" t="s">
        <v>181</v>
      </c>
      <c r="C110" s="10" t="s">
        <v>394</v>
      </c>
      <c r="D110" s="368">
        <v>1.87</v>
      </c>
      <c r="E110" s="368">
        <f t="shared" si="52"/>
        <v>1.87</v>
      </c>
      <c r="F110" s="369">
        <f>'Uncoded - Tray'!A137</f>
        <v>0</v>
      </c>
      <c r="G110" s="2">
        <f t="shared" si="62"/>
        <v>0</v>
      </c>
      <c r="H110" s="368">
        <f t="shared" si="63"/>
        <v>0</v>
      </c>
      <c r="I110" s="368">
        <f t="shared" si="63"/>
        <v>0</v>
      </c>
      <c r="J110" s="368">
        <f t="shared" si="53"/>
        <v>0</v>
      </c>
    </row>
    <row r="111" spans="1:10" ht="15.75" x14ac:dyDescent="0.25">
      <c r="A111" s="367">
        <v>63008</v>
      </c>
      <c r="B111" s="155" t="s">
        <v>469</v>
      </c>
      <c r="C111" s="124" t="s">
        <v>470</v>
      </c>
      <c r="D111" s="368">
        <v>2.21</v>
      </c>
      <c r="E111" s="368">
        <f t="shared" si="52"/>
        <v>2.21</v>
      </c>
      <c r="F111" s="369">
        <f>'Uncoded - Tray'!A138</f>
        <v>0</v>
      </c>
      <c r="G111" s="2">
        <f t="shared" si="62"/>
        <v>0</v>
      </c>
      <c r="H111" s="368">
        <f t="shared" si="63"/>
        <v>0</v>
      </c>
      <c r="I111" s="368">
        <f t="shared" si="63"/>
        <v>0</v>
      </c>
      <c r="J111" s="368">
        <f t="shared" si="53"/>
        <v>0</v>
      </c>
    </row>
    <row r="112" spans="1:10" ht="15.75" x14ac:dyDescent="0.25">
      <c r="A112" s="377">
        <v>63603</v>
      </c>
      <c r="B112" s="149" t="s">
        <v>482</v>
      </c>
      <c r="C112" s="124" t="s">
        <v>534</v>
      </c>
      <c r="D112" s="368">
        <v>2.21</v>
      </c>
      <c r="E112" s="368">
        <f t="shared" si="52"/>
        <v>2.21</v>
      </c>
      <c r="F112" s="369">
        <f>'Uncoded - Tray'!A139</f>
        <v>0</v>
      </c>
      <c r="G112" s="2">
        <f t="shared" si="62"/>
        <v>0</v>
      </c>
      <c r="H112" s="368">
        <f t="shared" si="63"/>
        <v>0</v>
      </c>
      <c r="I112" s="368">
        <f t="shared" si="63"/>
        <v>0</v>
      </c>
      <c r="J112" s="368">
        <f t="shared" si="53"/>
        <v>0</v>
      </c>
    </row>
    <row r="113" spans="1:10" ht="15.75" x14ac:dyDescent="0.25">
      <c r="A113" s="584">
        <v>70622</v>
      </c>
      <c r="B113" s="637" t="s">
        <v>952</v>
      </c>
      <c r="C113" s="124" t="s">
        <v>953</v>
      </c>
      <c r="D113" s="368">
        <v>1.88</v>
      </c>
      <c r="E113" s="373">
        <f t="shared" si="52"/>
        <v>1.88</v>
      </c>
      <c r="F113" s="374">
        <f>'Uncoded - Tray'!A140</f>
        <v>0</v>
      </c>
      <c r="G113" s="2">
        <f t="shared" si="62"/>
        <v>0</v>
      </c>
      <c r="H113" s="368">
        <f t="shared" si="63"/>
        <v>0</v>
      </c>
      <c r="I113" s="368">
        <f t="shared" si="63"/>
        <v>0</v>
      </c>
      <c r="J113" s="368">
        <f t="shared" si="53"/>
        <v>0</v>
      </c>
    </row>
    <row r="114" spans="1:10" ht="16.5" thickBot="1" x14ac:dyDescent="0.3">
      <c r="A114" s="367"/>
      <c r="B114" s="805" t="s">
        <v>186</v>
      </c>
      <c r="C114" s="10"/>
      <c r="D114" s="372" t="s">
        <v>955</v>
      </c>
      <c r="E114" s="373"/>
      <c r="F114" s="374"/>
      <c r="G114" s="375"/>
      <c r="H114" s="373"/>
      <c r="I114" s="373"/>
      <c r="J114" s="373"/>
    </row>
    <row r="115" spans="1:10" ht="15.75" x14ac:dyDescent="0.25">
      <c r="A115" s="367">
        <v>61681</v>
      </c>
      <c r="B115" s="157" t="s">
        <v>187</v>
      </c>
      <c r="C115" s="10" t="s">
        <v>188</v>
      </c>
      <c r="D115" s="368">
        <v>2.21</v>
      </c>
      <c r="E115" s="368">
        <f t="shared" si="52"/>
        <v>2.21</v>
      </c>
      <c r="F115" s="369">
        <f>'Uncoded - Tray'!A143</f>
        <v>0</v>
      </c>
      <c r="G115" s="2">
        <f t="shared" ref="G115:G120" si="64">F115</f>
        <v>0</v>
      </c>
      <c r="H115" s="368">
        <f t="shared" ref="H115:H120" si="65">F115*D115</f>
        <v>0</v>
      </c>
      <c r="I115" s="368">
        <f t="shared" si="63"/>
        <v>0</v>
      </c>
      <c r="J115" s="368">
        <f t="shared" si="53"/>
        <v>0</v>
      </c>
    </row>
    <row r="116" spans="1:10" ht="15.75" x14ac:dyDescent="0.25">
      <c r="A116" s="367">
        <v>61682</v>
      </c>
      <c r="B116" s="155" t="s">
        <v>189</v>
      </c>
      <c r="C116" s="10" t="s">
        <v>190</v>
      </c>
      <c r="D116" s="368">
        <v>2.21</v>
      </c>
      <c r="E116" s="368">
        <f t="shared" si="52"/>
        <v>2.21</v>
      </c>
      <c r="F116" s="369">
        <f>'Uncoded - Tray'!A144</f>
        <v>0</v>
      </c>
      <c r="G116" s="2">
        <f t="shared" si="64"/>
        <v>0</v>
      </c>
      <c r="H116" s="368">
        <f t="shared" si="65"/>
        <v>0</v>
      </c>
      <c r="I116" s="368">
        <f t="shared" si="63"/>
        <v>0</v>
      </c>
      <c r="J116" s="368">
        <f t="shared" si="53"/>
        <v>0</v>
      </c>
    </row>
    <row r="117" spans="1:10" ht="15.75" x14ac:dyDescent="0.25">
      <c r="A117" s="367">
        <v>61683</v>
      </c>
      <c r="B117" s="155" t="s">
        <v>191</v>
      </c>
      <c r="C117" s="10" t="s">
        <v>192</v>
      </c>
      <c r="D117" s="368">
        <v>2.21</v>
      </c>
      <c r="E117" s="368">
        <f t="shared" si="52"/>
        <v>2.21</v>
      </c>
      <c r="F117" s="369">
        <f>'Uncoded - Tray'!A145</f>
        <v>0</v>
      </c>
      <c r="G117" s="2">
        <f t="shared" si="64"/>
        <v>0</v>
      </c>
      <c r="H117" s="368">
        <f t="shared" si="65"/>
        <v>0</v>
      </c>
      <c r="I117" s="368">
        <f t="shared" si="63"/>
        <v>0</v>
      </c>
      <c r="J117" s="368">
        <f t="shared" si="53"/>
        <v>0</v>
      </c>
    </row>
    <row r="118" spans="1:10" ht="15.75" x14ac:dyDescent="0.25">
      <c r="A118" s="367">
        <v>61684</v>
      </c>
      <c r="B118" s="155" t="s">
        <v>193</v>
      </c>
      <c r="C118" s="10" t="s">
        <v>194</v>
      </c>
      <c r="D118" s="368">
        <v>2.21</v>
      </c>
      <c r="E118" s="368">
        <f t="shared" si="52"/>
        <v>2.21</v>
      </c>
      <c r="F118" s="369">
        <f>'Uncoded - Tray'!A146</f>
        <v>0</v>
      </c>
      <c r="G118" s="2">
        <f t="shared" si="64"/>
        <v>0</v>
      </c>
      <c r="H118" s="368">
        <f t="shared" si="65"/>
        <v>0</v>
      </c>
      <c r="I118" s="368">
        <f t="shared" si="63"/>
        <v>0</v>
      </c>
      <c r="J118" s="368">
        <f t="shared" si="53"/>
        <v>0</v>
      </c>
    </row>
    <row r="119" spans="1:10" ht="15.75" x14ac:dyDescent="0.25">
      <c r="A119" s="367">
        <v>61686</v>
      </c>
      <c r="B119" s="371" t="s">
        <v>197</v>
      </c>
      <c r="C119" s="10" t="s">
        <v>198</v>
      </c>
      <c r="D119" s="368">
        <v>2.21</v>
      </c>
      <c r="E119" s="368">
        <f t="shared" si="52"/>
        <v>2.21</v>
      </c>
      <c r="F119" s="369">
        <f>'Uncoded - Tray'!A147</f>
        <v>0</v>
      </c>
      <c r="G119" s="2">
        <f t="shared" si="64"/>
        <v>0</v>
      </c>
      <c r="H119" s="368">
        <f t="shared" si="65"/>
        <v>0</v>
      </c>
      <c r="I119" s="368">
        <f t="shared" si="63"/>
        <v>0</v>
      </c>
      <c r="J119" s="368">
        <f t="shared" si="53"/>
        <v>0</v>
      </c>
    </row>
    <row r="120" spans="1:10" ht="15.75" x14ac:dyDescent="0.25">
      <c r="A120" s="367">
        <v>62474</v>
      </c>
      <c r="B120" s="155" t="s">
        <v>199</v>
      </c>
      <c r="C120" s="10" t="s">
        <v>200</v>
      </c>
      <c r="D120" s="368">
        <v>2.21</v>
      </c>
      <c r="E120" s="368">
        <f t="shared" si="52"/>
        <v>2.21</v>
      </c>
      <c r="F120" s="369">
        <f>'Uncoded - Tray'!A148</f>
        <v>0</v>
      </c>
      <c r="G120" s="2">
        <f t="shared" si="64"/>
        <v>0</v>
      </c>
      <c r="H120" s="368">
        <f t="shared" si="65"/>
        <v>0</v>
      </c>
      <c r="I120" s="368">
        <f t="shared" si="63"/>
        <v>0</v>
      </c>
      <c r="J120" s="368">
        <f t="shared" si="53"/>
        <v>0</v>
      </c>
    </row>
    <row r="121" spans="1:10" ht="15.75" x14ac:dyDescent="0.25">
      <c r="A121" s="367">
        <v>61687</v>
      </c>
      <c r="B121" s="155" t="s">
        <v>586</v>
      </c>
      <c r="C121" s="10" t="s">
        <v>504</v>
      </c>
      <c r="D121" s="368">
        <v>2.21</v>
      </c>
      <c r="E121" s="373">
        <f t="shared" si="52"/>
        <v>2.21</v>
      </c>
      <c r="F121" s="369">
        <f>'Uncoded - Tray'!A149</f>
        <v>0</v>
      </c>
      <c r="G121" s="2">
        <f t="shared" ref="G121" si="66">F121</f>
        <v>0</v>
      </c>
      <c r="H121" s="368">
        <f t="shared" ref="H121" si="67">F121*D121</f>
        <v>0</v>
      </c>
      <c r="I121" s="368">
        <f t="shared" ref="I121" si="68">G121*E121</f>
        <v>0</v>
      </c>
      <c r="J121" s="368">
        <f t="shared" ref="J121" si="69">H121-I121</f>
        <v>0</v>
      </c>
    </row>
    <row r="122" spans="1:10" ht="15.75" x14ac:dyDescent="0.25">
      <c r="A122" s="398">
        <v>61692</v>
      </c>
      <c r="B122" s="150" t="s">
        <v>617</v>
      </c>
      <c r="C122" s="124" t="s">
        <v>618</v>
      </c>
      <c r="D122" s="368">
        <v>2.21</v>
      </c>
      <c r="E122" s="368">
        <f t="shared" si="52"/>
        <v>2.21</v>
      </c>
      <c r="F122" s="374">
        <f>'Uncoded - Tray'!A150</f>
        <v>0</v>
      </c>
      <c r="G122" s="2">
        <f t="shared" ref="G122:G125" si="70">F122</f>
        <v>0</v>
      </c>
      <c r="H122" s="368">
        <f t="shared" ref="H122:H125" si="71">F122*D122</f>
        <v>0</v>
      </c>
      <c r="I122" s="368">
        <f t="shared" ref="I122:I125" si="72">G122*E122</f>
        <v>0</v>
      </c>
      <c r="J122" s="368">
        <f t="shared" ref="J122:J125" si="73">H122-I122</f>
        <v>0</v>
      </c>
    </row>
    <row r="123" spans="1:10" ht="15.75" x14ac:dyDescent="0.25">
      <c r="A123" s="398">
        <v>70656</v>
      </c>
      <c r="B123" s="150" t="s">
        <v>948</v>
      </c>
      <c r="C123" s="124" t="s">
        <v>944</v>
      </c>
      <c r="D123" s="368">
        <v>2.71</v>
      </c>
      <c r="E123" s="373">
        <f t="shared" si="52"/>
        <v>2.71</v>
      </c>
      <c r="F123" s="374">
        <f>'Uncoded - Tray'!A151</f>
        <v>0</v>
      </c>
      <c r="G123" s="2">
        <f t="shared" si="70"/>
        <v>0</v>
      </c>
      <c r="H123" s="368">
        <f t="shared" si="71"/>
        <v>0</v>
      </c>
      <c r="I123" s="368">
        <f t="shared" si="72"/>
        <v>0</v>
      </c>
      <c r="J123" s="368">
        <f t="shared" si="73"/>
        <v>0</v>
      </c>
    </row>
    <row r="124" spans="1:10" ht="15.75" x14ac:dyDescent="0.25">
      <c r="A124" s="570">
        <v>70654</v>
      </c>
      <c r="B124" s="150" t="s">
        <v>949</v>
      </c>
      <c r="C124" s="409" t="s">
        <v>945</v>
      </c>
      <c r="D124" s="368">
        <v>2.71</v>
      </c>
      <c r="E124" s="373">
        <f t="shared" si="52"/>
        <v>2.71</v>
      </c>
      <c r="F124" s="374">
        <f>'Uncoded - Tray'!A152</f>
        <v>0</v>
      </c>
      <c r="G124" s="2">
        <f t="shared" si="70"/>
        <v>0</v>
      </c>
      <c r="H124" s="368">
        <f t="shared" si="71"/>
        <v>0</v>
      </c>
      <c r="I124" s="368">
        <f t="shared" si="72"/>
        <v>0</v>
      </c>
      <c r="J124" s="368">
        <f t="shared" si="73"/>
        <v>0</v>
      </c>
    </row>
    <row r="125" spans="1:10" ht="15.75" x14ac:dyDescent="0.25">
      <c r="A125" s="398">
        <v>70655</v>
      </c>
      <c r="B125" s="150" t="s">
        <v>950</v>
      </c>
      <c r="C125" s="124" t="s">
        <v>946</v>
      </c>
      <c r="D125" s="368">
        <v>2.71</v>
      </c>
      <c r="E125" s="373">
        <f t="shared" si="52"/>
        <v>2.71</v>
      </c>
      <c r="F125" s="374">
        <f>'Uncoded - Tray'!A153</f>
        <v>0</v>
      </c>
      <c r="G125" s="2">
        <f t="shared" si="70"/>
        <v>0</v>
      </c>
      <c r="H125" s="368">
        <f t="shared" si="71"/>
        <v>0</v>
      </c>
      <c r="I125" s="368">
        <f t="shared" si="72"/>
        <v>0</v>
      </c>
      <c r="J125" s="368">
        <f t="shared" si="73"/>
        <v>0</v>
      </c>
    </row>
    <row r="126" spans="1:10" ht="16.5" thickBot="1" x14ac:dyDescent="0.3">
      <c r="A126" s="367"/>
      <c r="B126" s="805" t="s">
        <v>203</v>
      </c>
      <c r="C126" s="10"/>
      <c r="D126" s="372" t="s">
        <v>955</v>
      </c>
      <c r="E126" s="373"/>
      <c r="F126" s="374"/>
      <c r="G126" s="375"/>
      <c r="H126" s="373"/>
      <c r="I126" s="373"/>
      <c r="J126" s="373"/>
    </row>
    <row r="127" spans="1:10" ht="15.75" x14ac:dyDescent="0.25">
      <c r="A127" s="398">
        <v>62978</v>
      </c>
      <c r="B127" s="149" t="s">
        <v>475</v>
      </c>
      <c r="C127" s="124" t="s">
        <v>211</v>
      </c>
      <c r="D127" s="368">
        <v>2.21</v>
      </c>
      <c r="E127" s="368">
        <f t="shared" si="52"/>
        <v>2.21</v>
      </c>
      <c r="F127" s="369">
        <f>'Uncoded - Tray'!A156</f>
        <v>0</v>
      </c>
      <c r="G127" s="2">
        <f t="shared" ref="G127:G130" si="74">F127</f>
        <v>0</v>
      </c>
      <c r="H127" s="368">
        <f t="shared" ref="H127:I130" si="75">F127*D127</f>
        <v>0</v>
      </c>
      <c r="I127" s="368">
        <f t="shared" si="75"/>
        <v>0</v>
      </c>
      <c r="J127" s="368">
        <f t="shared" si="53"/>
        <v>0</v>
      </c>
    </row>
    <row r="128" spans="1:10" ht="15.75" x14ac:dyDescent="0.25">
      <c r="A128" s="398">
        <v>61608</v>
      </c>
      <c r="B128" s="149" t="s">
        <v>204</v>
      </c>
      <c r="C128" s="124" t="s">
        <v>205</v>
      </c>
      <c r="D128" s="368">
        <v>2.08</v>
      </c>
      <c r="E128" s="368">
        <f t="shared" si="52"/>
        <v>2.08</v>
      </c>
      <c r="F128" s="369">
        <f>'Uncoded - Tray'!A157</f>
        <v>0</v>
      </c>
      <c r="G128" s="2">
        <f t="shared" si="74"/>
        <v>0</v>
      </c>
      <c r="H128" s="368">
        <f t="shared" si="75"/>
        <v>0</v>
      </c>
      <c r="I128" s="368">
        <f t="shared" si="75"/>
        <v>0</v>
      </c>
      <c r="J128" s="368">
        <f t="shared" si="53"/>
        <v>0</v>
      </c>
    </row>
    <row r="129" spans="1:10" ht="15.75" x14ac:dyDescent="0.25">
      <c r="A129" s="398">
        <v>61609</v>
      </c>
      <c r="B129" s="149" t="s">
        <v>206</v>
      </c>
      <c r="C129" s="124" t="s">
        <v>207</v>
      </c>
      <c r="D129" s="368">
        <v>2.21</v>
      </c>
      <c r="E129" s="368">
        <f>D129</f>
        <v>2.21</v>
      </c>
      <c r="F129" s="369">
        <f>'Uncoded - Tray'!A158</f>
        <v>0</v>
      </c>
      <c r="G129" s="2">
        <f>F129</f>
        <v>0</v>
      </c>
      <c r="H129" s="368">
        <f>F129*D129</f>
        <v>0</v>
      </c>
      <c r="I129" s="368">
        <f>G129*E129</f>
        <v>0</v>
      </c>
      <c r="J129" s="368">
        <f>H129-I129</f>
        <v>0</v>
      </c>
    </row>
    <row r="130" spans="1:10" ht="15.75" x14ac:dyDescent="0.25">
      <c r="A130" s="398">
        <v>62979</v>
      </c>
      <c r="B130" s="149" t="s">
        <v>208</v>
      </c>
      <c r="C130" s="124" t="s">
        <v>209</v>
      </c>
      <c r="D130" s="368">
        <v>2.08</v>
      </c>
      <c r="E130" s="368">
        <f t="shared" si="52"/>
        <v>2.08</v>
      </c>
      <c r="F130" s="369">
        <f>'Uncoded - Tray'!A159</f>
        <v>0</v>
      </c>
      <c r="G130" s="2">
        <f t="shared" si="74"/>
        <v>0</v>
      </c>
      <c r="H130" s="368">
        <f t="shared" si="75"/>
        <v>0</v>
      </c>
      <c r="I130" s="368">
        <f t="shared" si="75"/>
        <v>0</v>
      </c>
      <c r="J130" s="368">
        <f t="shared" si="53"/>
        <v>0</v>
      </c>
    </row>
    <row r="131" spans="1:10" ht="15.75" x14ac:dyDescent="0.25">
      <c r="A131" s="398">
        <v>70701</v>
      </c>
      <c r="B131" s="149" t="s">
        <v>638</v>
      </c>
      <c r="C131" s="124" t="s">
        <v>640</v>
      </c>
      <c r="D131" s="368">
        <v>0.87</v>
      </c>
      <c r="E131" s="368">
        <f t="shared" si="52"/>
        <v>0.87</v>
      </c>
      <c r="F131" s="369">
        <f>'Uncoded - Tray'!A160</f>
        <v>0</v>
      </c>
      <c r="G131" s="2">
        <f t="shared" ref="G131:G132" si="76">F131</f>
        <v>0</v>
      </c>
      <c r="H131" s="368">
        <f t="shared" ref="H131:H132" si="77">F131*D131</f>
        <v>0</v>
      </c>
      <c r="I131" s="368">
        <f t="shared" ref="I131:I132" si="78">G131*E131</f>
        <v>0</v>
      </c>
      <c r="J131" s="368">
        <f t="shared" ref="J131:J132" si="79">H131-I131</f>
        <v>0</v>
      </c>
    </row>
    <row r="132" spans="1:10" ht="16.5" thickBot="1" x14ac:dyDescent="0.3">
      <c r="A132" s="398">
        <v>70702</v>
      </c>
      <c r="B132" s="149" t="s">
        <v>639</v>
      </c>
      <c r="C132" s="124" t="s">
        <v>636</v>
      </c>
      <c r="D132" s="368">
        <v>0.87</v>
      </c>
      <c r="E132" s="368">
        <f t="shared" si="52"/>
        <v>0.87</v>
      </c>
      <c r="F132" s="369">
        <f>'Uncoded - Tray'!A161</f>
        <v>0</v>
      </c>
      <c r="G132" s="2">
        <f t="shared" si="76"/>
        <v>0</v>
      </c>
      <c r="H132" s="368">
        <f t="shared" si="77"/>
        <v>0</v>
      </c>
      <c r="I132" s="368">
        <f t="shared" si="78"/>
        <v>0</v>
      </c>
      <c r="J132" s="368">
        <f t="shared" si="79"/>
        <v>0</v>
      </c>
    </row>
    <row r="133" spans="1:10" ht="16.5" thickBot="1" x14ac:dyDescent="0.3">
      <c r="A133" s="367"/>
      <c r="B133" s="147" t="s">
        <v>234</v>
      </c>
      <c r="C133" s="10"/>
      <c r="D133" s="372" t="s">
        <v>955</v>
      </c>
      <c r="E133" s="373"/>
      <c r="F133" s="374"/>
      <c r="G133" s="375"/>
      <c r="H133" s="373"/>
      <c r="I133" s="373"/>
      <c r="J133" s="373"/>
    </row>
    <row r="134" spans="1:10" ht="16.5" thickBot="1" x14ac:dyDescent="0.3">
      <c r="A134" s="367">
        <v>62991</v>
      </c>
      <c r="B134" s="155" t="s">
        <v>235</v>
      </c>
      <c r="C134" s="10" t="s">
        <v>236</v>
      </c>
      <c r="D134" s="368">
        <v>1.25</v>
      </c>
      <c r="E134" s="368">
        <f t="shared" si="52"/>
        <v>1.25</v>
      </c>
      <c r="F134" s="369">
        <f>'Uncoded - Tray'!A164</f>
        <v>0</v>
      </c>
      <c r="G134" s="2">
        <f>F134</f>
        <v>0</v>
      </c>
      <c r="H134" s="368">
        <f>F134*D134</f>
        <v>0</v>
      </c>
      <c r="I134" s="368">
        <f>G134*E134</f>
        <v>0</v>
      </c>
      <c r="J134" s="368">
        <f t="shared" ref="J134:J170" si="80">H134-I134</f>
        <v>0</v>
      </c>
    </row>
    <row r="135" spans="1:10" ht="16.5" thickBot="1" x14ac:dyDescent="0.3">
      <c r="A135" s="367"/>
      <c r="B135" s="147" t="s">
        <v>242</v>
      </c>
      <c r="C135" s="10"/>
      <c r="D135" s="372" t="s">
        <v>955</v>
      </c>
      <c r="E135" s="373"/>
      <c r="F135" s="374"/>
      <c r="G135" s="375"/>
      <c r="H135" s="373"/>
      <c r="I135" s="373"/>
      <c r="J135" s="373"/>
    </row>
    <row r="136" spans="1:10" ht="15.75" x14ac:dyDescent="0.25">
      <c r="A136" s="377">
        <v>57000</v>
      </c>
      <c r="B136" s="146" t="s">
        <v>243</v>
      </c>
      <c r="C136" s="158" t="s">
        <v>244</v>
      </c>
      <c r="D136" s="368">
        <v>2.08</v>
      </c>
      <c r="E136" s="368">
        <f t="shared" ref="E136:E170" si="81">D136</f>
        <v>2.08</v>
      </c>
      <c r="F136" s="369">
        <f>'Uncoded - Tray'!A167</f>
        <v>0</v>
      </c>
      <c r="G136" s="2">
        <f t="shared" ref="G136:G144" si="82">F136</f>
        <v>0</v>
      </c>
      <c r="H136" s="368">
        <f t="shared" ref="H136:I144" si="83">F136*D136</f>
        <v>0</v>
      </c>
      <c r="I136" s="368">
        <f t="shared" si="83"/>
        <v>0</v>
      </c>
      <c r="J136" s="368">
        <f t="shared" si="80"/>
        <v>0</v>
      </c>
    </row>
    <row r="137" spans="1:10" ht="15.75" x14ac:dyDescent="0.25">
      <c r="A137" s="377">
        <v>57003</v>
      </c>
      <c r="B137" s="146" t="s">
        <v>245</v>
      </c>
      <c r="C137" s="158" t="s">
        <v>246</v>
      </c>
      <c r="D137" s="368">
        <v>2.08</v>
      </c>
      <c r="E137" s="368">
        <f t="shared" si="81"/>
        <v>2.08</v>
      </c>
      <c r="F137" s="369">
        <f>'Uncoded - Tray'!A168</f>
        <v>0</v>
      </c>
      <c r="G137" s="2">
        <f t="shared" si="82"/>
        <v>0</v>
      </c>
      <c r="H137" s="368">
        <f t="shared" si="83"/>
        <v>0</v>
      </c>
      <c r="I137" s="368">
        <f t="shared" si="83"/>
        <v>0</v>
      </c>
      <c r="J137" s="368">
        <f t="shared" si="80"/>
        <v>0</v>
      </c>
    </row>
    <row r="138" spans="1:10" ht="15.75" x14ac:dyDescent="0.25">
      <c r="A138" s="377">
        <v>57004</v>
      </c>
      <c r="B138" s="146" t="s">
        <v>247</v>
      </c>
      <c r="C138" s="158" t="s">
        <v>248</v>
      </c>
      <c r="D138" s="368">
        <v>2.08</v>
      </c>
      <c r="E138" s="368">
        <f t="shared" si="81"/>
        <v>2.08</v>
      </c>
      <c r="F138" s="369">
        <f>'Uncoded - Tray'!A169</f>
        <v>0</v>
      </c>
      <c r="G138" s="2">
        <f t="shared" si="82"/>
        <v>0</v>
      </c>
      <c r="H138" s="368">
        <f t="shared" si="83"/>
        <v>0</v>
      </c>
      <c r="I138" s="368">
        <f t="shared" si="83"/>
        <v>0</v>
      </c>
      <c r="J138" s="368">
        <f t="shared" si="80"/>
        <v>0</v>
      </c>
    </row>
    <row r="139" spans="1:10" ht="15.75" x14ac:dyDescent="0.25">
      <c r="A139" s="377">
        <v>57006</v>
      </c>
      <c r="B139" s="146" t="s">
        <v>249</v>
      </c>
      <c r="C139" s="158" t="s">
        <v>250</v>
      </c>
      <c r="D139" s="368">
        <v>2.08</v>
      </c>
      <c r="E139" s="368">
        <f t="shared" si="81"/>
        <v>2.08</v>
      </c>
      <c r="F139" s="369">
        <f>'Uncoded - Tray'!A170</f>
        <v>0</v>
      </c>
      <c r="G139" s="2">
        <f t="shared" si="82"/>
        <v>0</v>
      </c>
      <c r="H139" s="368">
        <f t="shared" si="83"/>
        <v>0</v>
      </c>
      <c r="I139" s="368">
        <f t="shared" si="83"/>
        <v>0</v>
      </c>
      <c r="J139" s="368">
        <f t="shared" si="80"/>
        <v>0</v>
      </c>
    </row>
    <row r="140" spans="1:10" ht="15.75" x14ac:dyDescent="0.25">
      <c r="A140" s="377">
        <v>57016</v>
      </c>
      <c r="B140" s="146" t="s">
        <v>645</v>
      </c>
      <c r="C140" s="158" t="s">
        <v>646</v>
      </c>
      <c r="D140" s="368">
        <v>1.75</v>
      </c>
      <c r="E140" s="368">
        <f>D140</f>
        <v>1.75</v>
      </c>
      <c r="F140" s="369"/>
      <c r="G140" s="2"/>
      <c r="H140" s="368">
        <f t="shared" ref="H140" si="84">F140*D140</f>
        <v>0</v>
      </c>
      <c r="I140" s="368">
        <f t="shared" ref="I140" si="85">G140*E140</f>
        <v>0</v>
      </c>
      <c r="J140" s="368">
        <f t="shared" ref="J140" si="86">H140-I140</f>
        <v>0</v>
      </c>
    </row>
    <row r="141" spans="1:10" ht="15.75" x14ac:dyDescent="0.25">
      <c r="A141" s="367">
        <v>57031</v>
      </c>
      <c r="B141" s="151" t="s">
        <v>251</v>
      </c>
      <c r="C141" s="158" t="s">
        <v>252</v>
      </c>
      <c r="D141" s="368">
        <v>2.21</v>
      </c>
      <c r="E141" s="368">
        <f t="shared" si="81"/>
        <v>2.21</v>
      </c>
      <c r="F141" s="369">
        <f>'Uncoded - Tray'!A172</f>
        <v>0</v>
      </c>
      <c r="G141" s="2">
        <f t="shared" si="82"/>
        <v>0</v>
      </c>
      <c r="H141" s="368">
        <f t="shared" si="83"/>
        <v>0</v>
      </c>
      <c r="I141" s="368">
        <f t="shared" si="83"/>
        <v>0</v>
      </c>
      <c r="J141" s="368">
        <f t="shared" si="80"/>
        <v>0</v>
      </c>
    </row>
    <row r="142" spans="1:10" ht="15.75" x14ac:dyDescent="0.25">
      <c r="A142" s="367">
        <v>57038</v>
      </c>
      <c r="B142" s="149" t="s">
        <v>600</v>
      </c>
      <c r="C142" s="410" t="s">
        <v>601</v>
      </c>
      <c r="D142" s="368">
        <v>2.21</v>
      </c>
      <c r="E142" s="368">
        <f t="shared" si="81"/>
        <v>2.21</v>
      </c>
      <c r="F142" s="369">
        <f>'Uncoded - Tray'!A175</f>
        <v>0</v>
      </c>
      <c r="G142" s="2">
        <f t="shared" si="82"/>
        <v>0</v>
      </c>
      <c r="H142" s="368">
        <f t="shared" si="83"/>
        <v>0</v>
      </c>
      <c r="I142" s="368">
        <f t="shared" si="83"/>
        <v>0</v>
      </c>
      <c r="J142" s="368">
        <f t="shared" si="80"/>
        <v>0</v>
      </c>
    </row>
    <row r="143" spans="1:10" ht="15.75" x14ac:dyDescent="0.25">
      <c r="A143" s="367">
        <v>57039</v>
      </c>
      <c r="B143" s="151" t="s">
        <v>583</v>
      </c>
      <c r="C143" s="158" t="s">
        <v>544</v>
      </c>
      <c r="D143" s="368">
        <v>2.21</v>
      </c>
      <c r="E143" s="368">
        <f t="shared" si="81"/>
        <v>2.21</v>
      </c>
      <c r="F143" s="369">
        <f>'Uncoded - Tray'!A173</f>
        <v>0</v>
      </c>
      <c r="G143" s="2">
        <f t="shared" si="82"/>
        <v>0</v>
      </c>
      <c r="H143" s="368">
        <f t="shared" si="83"/>
        <v>0</v>
      </c>
      <c r="I143" s="368">
        <f t="shared" si="83"/>
        <v>0</v>
      </c>
      <c r="J143" s="368">
        <f t="shared" si="80"/>
        <v>0</v>
      </c>
    </row>
    <row r="144" spans="1:10" ht="16.5" thickBot="1" x14ac:dyDescent="0.3">
      <c r="A144" s="367">
        <v>57040</v>
      </c>
      <c r="B144" s="146" t="s">
        <v>545</v>
      </c>
      <c r="C144" s="158" t="s">
        <v>546</v>
      </c>
      <c r="D144" s="368">
        <v>2.21</v>
      </c>
      <c r="E144" s="368">
        <f t="shared" si="81"/>
        <v>2.21</v>
      </c>
      <c r="F144" s="369">
        <f>'Uncoded - Tray'!A174</f>
        <v>0</v>
      </c>
      <c r="G144" s="2">
        <f t="shared" si="82"/>
        <v>0</v>
      </c>
      <c r="H144" s="368">
        <f t="shared" si="83"/>
        <v>0</v>
      </c>
      <c r="I144" s="368">
        <f t="shared" si="83"/>
        <v>0</v>
      </c>
      <c r="J144" s="368">
        <f>H144-I144</f>
        <v>0</v>
      </c>
    </row>
    <row r="145" spans="1:10" ht="16.5" thickBot="1" x14ac:dyDescent="0.3">
      <c r="A145" s="367"/>
      <c r="B145" s="147" t="s">
        <v>581</v>
      </c>
      <c r="C145" s="10"/>
      <c r="D145" s="372" t="s">
        <v>955</v>
      </c>
      <c r="E145" s="373"/>
      <c r="F145" s="374"/>
      <c r="G145" s="375"/>
      <c r="H145" s="373"/>
      <c r="I145" s="373"/>
      <c r="J145" s="373"/>
    </row>
    <row r="146" spans="1:10" ht="15.75" x14ac:dyDescent="0.25">
      <c r="A146" s="398">
        <v>62388</v>
      </c>
      <c r="B146" s="149" t="s">
        <v>477</v>
      </c>
      <c r="C146" s="124" t="s">
        <v>342</v>
      </c>
      <c r="D146" s="368">
        <v>0.91</v>
      </c>
      <c r="E146" s="368">
        <f t="shared" ref="E146:E147" si="87">D146</f>
        <v>0.91</v>
      </c>
      <c r="F146" s="369">
        <f>'Uncoded - Tray'!A179</f>
        <v>0</v>
      </c>
      <c r="G146" s="2">
        <f t="shared" ref="G146:G149" si="88">F146</f>
        <v>0</v>
      </c>
      <c r="H146" s="368">
        <f t="shared" ref="H146:H147" si="89">F146*D146</f>
        <v>0</v>
      </c>
      <c r="I146" s="368">
        <f t="shared" ref="I146:I147" si="90">G146*E146</f>
        <v>0</v>
      </c>
      <c r="J146" s="368">
        <f t="shared" ref="J146:J149" si="91">H146-I146</f>
        <v>0</v>
      </c>
    </row>
    <row r="147" spans="1:10" ht="15.75" x14ac:dyDescent="0.25">
      <c r="A147" s="398">
        <v>62389</v>
      </c>
      <c r="B147" s="149" t="s">
        <v>476</v>
      </c>
      <c r="C147" s="124" t="s">
        <v>343</v>
      </c>
      <c r="D147" s="368">
        <v>0.91</v>
      </c>
      <c r="E147" s="368">
        <f t="shared" si="87"/>
        <v>0.91</v>
      </c>
      <c r="F147" s="369">
        <f>'Uncoded - Tray'!A180</f>
        <v>0</v>
      </c>
      <c r="G147" s="2">
        <f t="shared" si="88"/>
        <v>0</v>
      </c>
      <c r="H147" s="368">
        <f t="shared" si="89"/>
        <v>0</v>
      </c>
      <c r="I147" s="368">
        <f t="shared" si="90"/>
        <v>0</v>
      </c>
      <c r="J147" s="368">
        <f t="shared" si="91"/>
        <v>0</v>
      </c>
    </row>
    <row r="148" spans="1:10" ht="15.75" x14ac:dyDescent="0.25">
      <c r="A148" s="398">
        <v>62390</v>
      </c>
      <c r="B148" s="149" t="s">
        <v>386</v>
      </c>
      <c r="C148" s="124" t="s">
        <v>387</v>
      </c>
      <c r="D148" s="368">
        <v>1.03</v>
      </c>
      <c r="E148" s="368">
        <f>D148</f>
        <v>1.03</v>
      </c>
      <c r="F148" s="369">
        <f>'Uncoded - Tray'!A181</f>
        <v>0</v>
      </c>
      <c r="G148" s="2">
        <f>F148</f>
        <v>0</v>
      </c>
      <c r="H148" s="368">
        <f>F148*D148</f>
        <v>0</v>
      </c>
      <c r="I148" s="368">
        <f>G148*E148</f>
        <v>0</v>
      </c>
      <c r="J148" s="368">
        <f>H148-I148</f>
        <v>0</v>
      </c>
    </row>
    <row r="149" spans="1:10" ht="15.75" x14ac:dyDescent="0.25">
      <c r="A149" s="398">
        <v>62461</v>
      </c>
      <c r="B149" s="149" t="s">
        <v>337</v>
      </c>
      <c r="C149" s="124" t="s">
        <v>346</v>
      </c>
      <c r="D149" s="368">
        <v>1.03</v>
      </c>
      <c r="E149" s="368">
        <f t="shared" ref="E149" si="92">D149</f>
        <v>1.03</v>
      </c>
      <c r="F149" s="369">
        <f>'Uncoded - Tray'!A182</f>
        <v>0</v>
      </c>
      <c r="G149" s="2">
        <f t="shared" si="88"/>
        <v>0</v>
      </c>
      <c r="H149" s="368">
        <f t="shared" ref="H149:I149" si="93">F149*D149</f>
        <v>0</v>
      </c>
      <c r="I149" s="368">
        <f t="shared" si="93"/>
        <v>0</v>
      </c>
      <c r="J149" s="368">
        <f t="shared" si="91"/>
        <v>0</v>
      </c>
    </row>
    <row r="150" spans="1:10" ht="15.75" x14ac:dyDescent="0.25">
      <c r="A150" s="398">
        <v>62392</v>
      </c>
      <c r="B150" s="149" t="s">
        <v>267</v>
      </c>
      <c r="C150" s="124" t="s">
        <v>348</v>
      </c>
      <c r="D150" s="368">
        <v>0.84</v>
      </c>
      <c r="E150" s="368">
        <f t="shared" si="81"/>
        <v>0.84</v>
      </c>
      <c r="F150" s="369">
        <f>'Uncoded - Tray'!A183</f>
        <v>0</v>
      </c>
      <c r="G150" s="2">
        <f t="shared" ref="G150:G151" si="94">F150</f>
        <v>0</v>
      </c>
      <c r="H150" s="368">
        <f t="shared" ref="H150:I151" si="95">F150*D150</f>
        <v>0</v>
      </c>
      <c r="I150" s="368">
        <f t="shared" si="95"/>
        <v>0</v>
      </c>
      <c r="J150" s="368">
        <f t="shared" si="80"/>
        <v>0</v>
      </c>
    </row>
    <row r="151" spans="1:10" ht="16.5" thickBot="1" x14ac:dyDescent="0.3">
      <c r="A151" s="398">
        <v>62393</v>
      </c>
      <c r="B151" s="149" t="s">
        <v>268</v>
      </c>
      <c r="C151" s="124" t="s">
        <v>368</v>
      </c>
      <c r="D151" s="368">
        <v>0.84</v>
      </c>
      <c r="E151" s="368">
        <f t="shared" si="81"/>
        <v>0.84</v>
      </c>
      <c r="F151" s="369">
        <f>'Uncoded - Tray'!A184</f>
        <v>0</v>
      </c>
      <c r="G151" s="2">
        <f t="shared" si="94"/>
        <v>0</v>
      </c>
      <c r="H151" s="368">
        <f t="shared" si="95"/>
        <v>0</v>
      </c>
      <c r="I151" s="368">
        <f t="shared" si="95"/>
        <v>0</v>
      </c>
      <c r="J151" s="368">
        <f t="shared" si="80"/>
        <v>0</v>
      </c>
    </row>
    <row r="152" spans="1:10" ht="16.5" hidden="1" thickBot="1" x14ac:dyDescent="0.3">
      <c r="A152" s="403"/>
      <c r="B152" s="402" t="s">
        <v>388</v>
      </c>
      <c r="C152" s="404"/>
      <c r="D152" s="390" t="s">
        <v>955</v>
      </c>
      <c r="E152" s="390"/>
      <c r="F152" s="391"/>
      <c r="G152" s="317"/>
      <c r="H152" s="390"/>
      <c r="I152" s="390"/>
      <c r="J152" s="390"/>
    </row>
    <row r="153" spans="1:10" ht="15.75" hidden="1" x14ac:dyDescent="0.25">
      <c r="A153" s="408">
        <v>61739</v>
      </c>
      <c r="B153" s="149" t="s">
        <v>155</v>
      </c>
      <c r="C153" s="124" t="s">
        <v>156</v>
      </c>
      <c r="D153" s="368">
        <v>2.29</v>
      </c>
      <c r="E153" s="368">
        <f t="shared" si="81"/>
        <v>2.29</v>
      </c>
      <c r="F153" s="369">
        <f>'Uncoded - Tray'!A187</f>
        <v>0</v>
      </c>
      <c r="G153" s="2">
        <f t="shared" ref="G153:G170" si="96">F153</f>
        <v>0</v>
      </c>
      <c r="H153" s="368">
        <f t="shared" ref="H153:I170" si="97">F153*D153</f>
        <v>0</v>
      </c>
      <c r="I153" s="368">
        <f t="shared" si="97"/>
        <v>0</v>
      </c>
      <c r="J153" s="368">
        <f t="shared" si="80"/>
        <v>0</v>
      </c>
    </row>
    <row r="154" spans="1:10" ht="15.75" hidden="1" x14ac:dyDescent="0.25">
      <c r="A154" s="408">
        <v>63062</v>
      </c>
      <c r="B154" s="149" t="s">
        <v>152</v>
      </c>
      <c r="C154" s="124" t="s">
        <v>153</v>
      </c>
      <c r="D154" s="368">
        <v>2.21</v>
      </c>
      <c r="E154" s="368">
        <f t="shared" si="81"/>
        <v>2.21</v>
      </c>
      <c r="F154" s="369">
        <f>'Uncoded - Tray'!A188</f>
        <v>0</v>
      </c>
      <c r="G154" s="2">
        <f t="shared" ref="G154" si="98">F154</f>
        <v>0</v>
      </c>
      <c r="H154" s="368">
        <f t="shared" ref="H154" si="99">F154*D154</f>
        <v>0</v>
      </c>
      <c r="I154" s="368">
        <f t="shared" ref="I154" si="100">G154*E154</f>
        <v>0</v>
      </c>
      <c r="J154" s="368">
        <f t="shared" ref="J154" si="101">H154-I154</f>
        <v>0</v>
      </c>
    </row>
    <row r="155" spans="1:10" ht="15.75" hidden="1" x14ac:dyDescent="0.25">
      <c r="A155" s="408">
        <v>61644</v>
      </c>
      <c r="B155" s="150" t="s">
        <v>147</v>
      </c>
      <c r="C155" s="124" t="s">
        <v>148</v>
      </c>
      <c r="D155" s="368">
        <v>2.5</v>
      </c>
      <c r="E155" s="368">
        <f t="shared" si="81"/>
        <v>2.5</v>
      </c>
      <c r="F155" s="369">
        <f>'Uncoded - Tray'!A189</f>
        <v>0</v>
      </c>
      <c r="G155" s="2">
        <f t="shared" si="96"/>
        <v>0</v>
      </c>
      <c r="H155" s="368">
        <f t="shared" si="97"/>
        <v>0</v>
      </c>
      <c r="I155" s="368">
        <f t="shared" si="97"/>
        <v>0</v>
      </c>
      <c r="J155" s="368">
        <f t="shared" si="80"/>
        <v>0</v>
      </c>
    </row>
    <row r="156" spans="1:10" ht="15.75" hidden="1" x14ac:dyDescent="0.25">
      <c r="A156" s="408">
        <v>61641</v>
      </c>
      <c r="B156" s="149" t="s">
        <v>149</v>
      </c>
      <c r="C156" s="124" t="s">
        <v>148</v>
      </c>
      <c r="D156" s="368">
        <v>2.5</v>
      </c>
      <c r="E156" s="368">
        <f t="shared" si="81"/>
        <v>2.5</v>
      </c>
      <c r="F156" s="369">
        <f>'Uncoded - Tray'!A190</f>
        <v>0</v>
      </c>
      <c r="G156" s="2">
        <f t="shared" si="96"/>
        <v>0</v>
      </c>
      <c r="H156" s="368">
        <f t="shared" si="97"/>
        <v>0</v>
      </c>
      <c r="I156" s="368">
        <f t="shared" si="97"/>
        <v>0</v>
      </c>
      <c r="J156" s="368">
        <f t="shared" si="80"/>
        <v>0</v>
      </c>
    </row>
    <row r="157" spans="1:10" ht="15.75" hidden="1" x14ac:dyDescent="0.25">
      <c r="A157" s="408">
        <v>73868</v>
      </c>
      <c r="B157" s="149" t="s">
        <v>759</v>
      </c>
      <c r="C157" s="124" t="s">
        <v>133</v>
      </c>
      <c r="D157" s="368"/>
      <c r="E157" s="368">
        <f t="shared" si="81"/>
        <v>0</v>
      </c>
      <c r="F157" s="369">
        <f>'Uncoded - Tray'!A191</f>
        <v>0</v>
      </c>
      <c r="G157" s="2">
        <f t="shared" si="96"/>
        <v>0</v>
      </c>
      <c r="H157" s="368">
        <f t="shared" si="97"/>
        <v>0</v>
      </c>
      <c r="I157" s="368">
        <f t="shared" si="97"/>
        <v>0</v>
      </c>
      <c r="J157" s="368">
        <f t="shared" si="80"/>
        <v>0</v>
      </c>
    </row>
    <row r="158" spans="1:10" ht="15.75" hidden="1" x14ac:dyDescent="0.25">
      <c r="A158" s="405">
        <v>70903</v>
      </c>
      <c r="B158" s="407" t="s">
        <v>369</v>
      </c>
      <c r="C158" s="401" t="s">
        <v>595</v>
      </c>
      <c r="D158" s="368"/>
      <c r="E158" s="368">
        <f t="shared" si="81"/>
        <v>0</v>
      </c>
      <c r="F158" s="369">
        <f>'Uncoded - Tray'!A192</f>
        <v>0</v>
      </c>
      <c r="G158" s="2">
        <f t="shared" si="96"/>
        <v>0</v>
      </c>
      <c r="H158" s="368">
        <f t="shared" si="97"/>
        <v>0</v>
      </c>
      <c r="I158" s="368">
        <f t="shared" si="97"/>
        <v>0</v>
      </c>
      <c r="J158" s="368">
        <f t="shared" si="80"/>
        <v>0</v>
      </c>
    </row>
    <row r="159" spans="1:10" ht="15.75" hidden="1" x14ac:dyDescent="0.25">
      <c r="A159" s="405">
        <v>70905</v>
      </c>
      <c r="B159" s="407" t="s">
        <v>371</v>
      </c>
      <c r="C159" s="401" t="s">
        <v>596</v>
      </c>
      <c r="D159" s="368"/>
      <c r="E159" s="368">
        <f t="shared" si="81"/>
        <v>0</v>
      </c>
      <c r="F159" s="369">
        <f>'Uncoded - Tray'!A193</f>
        <v>0</v>
      </c>
      <c r="G159" s="2">
        <f t="shared" si="96"/>
        <v>0</v>
      </c>
      <c r="H159" s="368">
        <f t="shared" si="97"/>
        <v>0</v>
      </c>
      <c r="I159" s="368">
        <f t="shared" si="97"/>
        <v>0</v>
      </c>
      <c r="J159" s="368">
        <f t="shared" si="80"/>
        <v>0</v>
      </c>
    </row>
    <row r="160" spans="1:10" ht="15.75" hidden="1" x14ac:dyDescent="0.25">
      <c r="A160" s="405">
        <v>70563</v>
      </c>
      <c r="B160" s="407" t="s">
        <v>732</v>
      </c>
      <c r="C160" s="406" t="s">
        <v>727</v>
      </c>
      <c r="D160" s="368"/>
      <c r="E160" s="368">
        <f t="shared" si="81"/>
        <v>0</v>
      </c>
      <c r="F160" s="369">
        <f>'Uncoded - Tray'!A194</f>
        <v>0</v>
      </c>
      <c r="G160" s="2">
        <f t="shared" ref="G160:G161" si="102">F160</f>
        <v>0</v>
      </c>
      <c r="H160" s="368">
        <f t="shared" ref="H160:H161" si="103">F160*D160</f>
        <v>0</v>
      </c>
      <c r="I160" s="368">
        <f t="shared" ref="I160:I161" si="104">G160*E160</f>
        <v>0</v>
      </c>
      <c r="J160" s="368">
        <f t="shared" ref="J160:J161" si="105">H160-I160</f>
        <v>0</v>
      </c>
    </row>
    <row r="161" spans="1:10" ht="15.75" hidden="1" x14ac:dyDescent="0.25">
      <c r="A161" s="405">
        <v>70438</v>
      </c>
      <c r="B161" s="407" t="s">
        <v>763</v>
      </c>
      <c r="C161" s="406" t="s">
        <v>788</v>
      </c>
      <c r="D161" s="420"/>
      <c r="E161" s="420">
        <f t="shared" si="81"/>
        <v>0</v>
      </c>
      <c r="F161" s="369">
        <f>'Uncoded - Tray'!A195</f>
        <v>0</v>
      </c>
      <c r="G161" s="2">
        <f t="shared" si="102"/>
        <v>0</v>
      </c>
      <c r="H161" s="368">
        <f t="shared" si="103"/>
        <v>0</v>
      </c>
      <c r="I161" s="368">
        <f t="shared" si="104"/>
        <v>0</v>
      </c>
      <c r="J161" s="368">
        <f t="shared" si="105"/>
        <v>0</v>
      </c>
    </row>
    <row r="162" spans="1:10" ht="15.75" hidden="1" x14ac:dyDescent="0.25">
      <c r="A162" s="380">
        <v>89601</v>
      </c>
      <c r="B162" s="149" t="s">
        <v>458</v>
      </c>
      <c r="C162" s="401" t="s">
        <v>284</v>
      </c>
      <c r="D162" s="368"/>
      <c r="E162" s="368">
        <f t="shared" si="81"/>
        <v>0</v>
      </c>
      <c r="F162" s="369">
        <f>'Uncoded - Tray'!A196</f>
        <v>0</v>
      </c>
      <c r="G162" s="2">
        <f t="shared" si="96"/>
        <v>0</v>
      </c>
      <c r="H162" s="368">
        <f t="shared" si="97"/>
        <v>0</v>
      </c>
      <c r="I162" s="368">
        <f t="shared" si="97"/>
        <v>0</v>
      </c>
      <c r="J162" s="368">
        <f t="shared" si="80"/>
        <v>0</v>
      </c>
    </row>
    <row r="163" spans="1:10" ht="15.75" hidden="1" x14ac:dyDescent="0.25">
      <c r="A163" s="380">
        <v>89603</v>
      </c>
      <c r="B163" s="149" t="s">
        <v>472</v>
      </c>
      <c r="C163" s="401" t="s">
        <v>285</v>
      </c>
      <c r="D163" s="368"/>
      <c r="E163" s="368">
        <f t="shared" si="81"/>
        <v>0</v>
      </c>
      <c r="F163" s="369">
        <f>'Uncoded - Tray'!A197</f>
        <v>0</v>
      </c>
      <c r="G163" s="2">
        <f t="shared" si="96"/>
        <v>0</v>
      </c>
      <c r="H163" s="368">
        <f t="shared" si="97"/>
        <v>0</v>
      </c>
      <c r="I163" s="368">
        <f t="shared" si="97"/>
        <v>0</v>
      </c>
      <c r="J163" s="368">
        <f t="shared" si="80"/>
        <v>0</v>
      </c>
    </row>
    <row r="164" spans="1:10" ht="15.75" hidden="1" x14ac:dyDescent="0.25">
      <c r="A164" s="380">
        <v>89596</v>
      </c>
      <c r="B164" s="149" t="s">
        <v>459</v>
      </c>
      <c r="C164" s="401" t="s">
        <v>463</v>
      </c>
      <c r="D164" s="368"/>
      <c r="E164" s="368">
        <f t="shared" si="81"/>
        <v>0</v>
      </c>
      <c r="F164" s="369">
        <f>'Uncoded - Tray'!A198</f>
        <v>0</v>
      </c>
      <c r="G164" s="2">
        <f t="shared" si="96"/>
        <v>0</v>
      </c>
      <c r="H164" s="368">
        <f t="shared" si="97"/>
        <v>0</v>
      </c>
      <c r="I164" s="368">
        <f t="shared" si="97"/>
        <v>0</v>
      </c>
      <c r="J164" s="368">
        <f t="shared" si="80"/>
        <v>0</v>
      </c>
    </row>
    <row r="165" spans="1:10" ht="15.75" hidden="1" x14ac:dyDescent="0.25">
      <c r="A165" s="380">
        <v>89594</v>
      </c>
      <c r="B165" s="149" t="s">
        <v>460</v>
      </c>
      <c r="C165" s="401" t="s">
        <v>286</v>
      </c>
      <c r="D165" s="368"/>
      <c r="E165" s="368">
        <f t="shared" si="81"/>
        <v>0</v>
      </c>
      <c r="F165" s="369">
        <f>'Uncoded - Tray'!A199</f>
        <v>0</v>
      </c>
      <c r="G165" s="2">
        <f t="shared" si="96"/>
        <v>0</v>
      </c>
      <c r="H165" s="368">
        <f t="shared" si="97"/>
        <v>0</v>
      </c>
      <c r="I165" s="368">
        <f t="shared" si="97"/>
        <v>0</v>
      </c>
      <c r="J165" s="368">
        <f t="shared" si="80"/>
        <v>0</v>
      </c>
    </row>
    <row r="166" spans="1:10" ht="15.75" hidden="1" x14ac:dyDescent="0.25">
      <c r="A166" s="380">
        <v>89595</v>
      </c>
      <c r="B166" s="149" t="s">
        <v>461</v>
      </c>
      <c r="C166" s="401" t="s">
        <v>434</v>
      </c>
      <c r="D166" s="368"/>
      <c r="E166" s="368">
        <f t="shared" si="81"/>
        <v>0</v>
      </c>
      <c r="F166" s="369">
        <f>'Uncoded - Tray'!A200</f>
        <v>0</v>
      </c>
      <c r="G166" s="2">
        <f t="shared" si="96"/>
        <v>0</v>
      </c>
      <c r="H166" s="368">
        <f t="shared" si="97"/>
        <v>0</v>
      </c>
      <c r="I166" s="368">
        <f t="shared" si="97"/>
        <v>0</v>
      </c>
      <c r="J166" s="368">
        <f t="shared" si="80"/>
        <v>0</v>
      </c>
    </row>
    <row r="167" spans="1:10" ht="15.75" hidden="1" x14ac:dyDescent="0.25">
      <c r="A167" s="380">
        <v>89597</v>
      </c>
      <c r="B167" s="149" t="s">
        <v>462</v>
      </c>
      <c r="C167" s="401" t="s">
        <v>439</v>
      </c>
      <c r="D167" s="368"/>
      <c r="E167" s="368">
        <f t="shared" si="81"/>
        <v>0</v>
      </c>
      <c r="F167" s="369">
        <f>'Uncoded - Tray'!A201</f>
        <v>0</v>
      </c>
      <c r="G167" s="2">
        <f t="shared" si="96"/>
        <v>0</v>
      </c>
      <c r="H167" s="368">
        <f t="shared" si="97"/>
        <v>0</v>
      </c>
      <c r="I167" s="368">
        <f t="shared" si="97"/>
        <v>0</v>
      </c>
      <c r="J167" s="368">
        <f t="shared" si="80"/>
        <v>0</v>
      </c>
    </row>
    <row r="168" spans="1:10" ht="15.75" hidden="1" x14ac:dyDescent="0.25">
      <c r="A168" s="380">
        <v>62614</v>
      </c>
      <c r="B168" s="149" t="s">
        <v>157</v>
      </c>
      <c r="C168" s="401" t="s">
        <v>158</v>
      </c>
      <c r="D168" s="368"/>
      <c r="E168" s="368">
        <f t="shared" si="81"/>
        <v>0</v>
      </c>
      <c r="F168" s="369">
        <f>'Uncoded - Tray'!A202</f>
        <v>0</v>
      </c>
      <c r="G168" s="2">
        <f t="shared" si="96"/>
        <v>0</v>
      </c>
      <c r="H168" s="368">
        <f t="shared" si="97"/>
        <v>0</v>
      </c>
      <c r="I168" s="368">
        <f t="shared" si="97"/>
        <v>0</v>
      </c>
      <c r="J168" s="368">
        <f t="shared" si="80"/>
        <v>0</v>
      </c>
    </row>
    <row r="169" spans="1:10" ht="15.75" hidden="1" x14ac:dyDescent="0.25">
      <c r="A169" s="581">
        <v>89630</v>
      </c>
      <c r="B169" s="149" t="s">
        <v>709</v>
      </c>
      <c r="C169" s="124" t="s">
        <v>290</v>
      </c>
      <c r="D169" s="420"/>
      <c r="E169" s="420">
        <f t="shared" si="81"/>
        <v>0</v>
      </c>
      <c r="F169" s="369">
        <f>'Master - Rack'!A182</f>
        <v>0</v>
      </c>
      <c r="G169" s="2">
        <f t="shared" si="96"/>
        <v>0</v>
      </c>
      <c r="H169" s="368">
        <f t="shared" si="97"/>
        <v>0</v>
      </c>
      <c r="I169" s="368">
        <f t="shared" si="97"/>
        <v>0</v>
      </c>
      <c r="J169" s="368">
        <f t="shared" si="80"/>
        <v>0</v>
      </c>
    </row>
    <row r="170" spans="1:10" ht="16.5" hidden="1" thickBot="1" x14ac:dyDescent="0.3">
      <c r="A170" s="582">
        <v>89631</v>
      </c>
      <c r="B170" s="149" t="s">
        <v>710</v>
      </c>
      <c r="C170" s="124" t="s">
        <v>291</v>
      </c>
      <c r="D170" s="420"/>
      <c r="E170" s="420">
        <f t="shared" si="81"/>
        <v>0</v>
      </c>
      <c r="F170" s="369">
        <f>'Master - Rack'!A190</f>
        <v>0</v>
      </c>
      <c r="G170" s="2">
        <f t="shared" si="96"/>
        <v>0</v>
      </c>
      <c r="H170" s="368">
        <f t="shared" si="97"/>
        <v>0</v>
      </c>
      <c r="I170" s="368">
        <f t="shared" si="97"/>
        <v>0</v>
      </c>
      <c r="J170" s="368">
        <f t="shared" si="80"/>
        <v>0</v>
      </c>
    </row>
    <row r="171" spans="1:10" ht="16.5" thickBot="1" x14ac:dyDescent="0.3">
      <c r="A171" s="556"/>
      <c r="B171" s="402" t="s">
        <v>391</v>
      </c>
      <c r="C171" s="109"/>
      <c r="D171" s="381" t="s">
        <v>955</v>
      </c>
      <c r="E171" s="381"/>
      <c r="F171" s="382"/>
      <c r="G171" s="109"/>
      <c r="H171" s="381"/>
      <c r="I171" s="381"/>
      <c r="J171" s="381"/>
    </row>
    <row r="172" spans="1:10" ht="15.75" x14ac:dyDescent="0.25">
      <c r="A172" s="398">
        <v>61641</v>
      </c>
      <c r="B172" s="411" t="s">
        <v>351</v>
      </c>
      <c r="C172" s="124" t="s">
        <v>479</v>
      </c>
      <c r="D172" s="368">
        <v>1.48</v>
      </c>
      <c r="E172" s="368">
        <v>1.48</v>
      </c>
      <c r="F172" s="369">
        <f>'Uncoded - Tray'!A207</f>
        <v>0</v>
      </c>
      <c r="G172" s="2">
        <f t="shared" ref="G172:G181" si="106">F172</f>
        <v>0</v>
      </c>
      <c r="H172" s="368">
        <f t="shared" ref="H172:H181" si="107">F172*D172</f>
        <v>0</v>
      </c>
      <c r="I172" s="368">
        <f t="shared" ref="I172:I181" si="108">G172*E172</f>
        <v>0</v>
      </c>
      <c r="J172" s="368">
        <f t="shared" ref="J172:J181" si="109">H172-I172</f>
        <v>0</v>
      </c>
    </row>
    <row r="173" spans="1:10" ht="15.75" x14ac:dyDescent="0.25">
      <c r="A173" s="398">
        <v>74547</v>
      </c>
      <c r="B173" s="149" t="s">
        <v>442</v>
      </c>
      <c r="C173" s="124"/>
      <c r="D173" s="368">
        <v>1.49</v>
      </c>
      <c r="E173" s="368">
        <v>1.49</v>
      </c>
      <c r="F173" s="369">
        <f>'Uncoded - Tray'!A208</f>
        <v>0</v>
      </c>
      <c r="G173" s="2">
        <f t="shared" si="106"/>
        <v>0</v>
      </c>
      <c r="H173" s="368">
        <f t="shared" si="107"/>
        <v>0</v>
      </c>
      <c r="I173" s="368">
        <f t="shared" si="108"/>
        <v>0</v>
      </c>
      <c r="J173" s="368">
        <f t="shared" si="109"/>
        <v>0</v>
      </c>
    </row>
    <row r="174" spans="1:10" ht="15.75" x14ac:dyDescent="0.25">
      <c r="A174" s="398">
        <v>61618</v>
      </c>
      <c r="B174" s="149" t="s">
        <v>355</v>
      </c>
      <c r="C174" s="124" t="s">
        <v>153</v>
      </c>
      <c r="D174" s="368">
        <v>1.2</v>
      </c>
      <c r="E174" s="368">
        <v>1.2</v>
      </c>
      <c r="F174" s="369">
        <f>'Uncoded - Tray'!A209</f>
        <v>0</v>
      </c>
      <c r="G174" s="2">
        <f t="shared" si="106"/>
        <v>0</v>
      </c>
      <c r="H174" s="368">
        <f t="shared" si="107"/>
        <v>0</v>
      </c>
      <c r="I174" s="368">
        <f t="shared" si="108"/>
        <v>0</v>
      </c>
      <c r="J174" s="368">
        <f t="shared" si="109"/>
        <v>0</v>
      </c>
    </row>
    <row r="175" spans="1:10" ht="16.5" thickBot="1" x14ac:dyDescent="0.3">
      <c r="A175" s="584">
        <v>74557</v>
      </c>
      <c r="B175" s="583" t="s">
        <v>745</v>
      </c>
      <c r="C175" s="124"/>
      <c r="D175" s="368">
        <v>3.35</v>
      </c>
      <c r="E175" s="368">
        <v>3.35</v>
      </c>
      <c r="F175" s="369">
        <f>'Uncoded - Tray'!A210</f>
        <v>0</v>
      </c>
      <c r="G175" s="2">
        <f t="shared" ref="G175" si="110">F175</f>
        <v>0</v>
      </c>
      <c r="H175" s="368">
        <f t="shared" ref="H175" si="111">F175*D175</f>
        <v>0</v>
      </c>
      <c r="I175" s="368">
        <f t="shared" ref="I175" si="112">G175*E175</f>
        <v>0</v>
      </c>
      <c r="J175" s="368">
        <f t="shared" ref="J175" si="113">H175-I175</f>
        <v>0</v>
      </c>
    </row>
    <row r="176" spans="1:10" ht="15.75" x14ac:dyDescent="0.25">
      <c r="A176" s="398">
        <v>60105</v>
      </c>
      <c r="B176" s="411" t="s">
        <v>357</v>
      </c>
      <c r="C176" s="124"/>
      <c r="D176" s="368">
        <v>2.98</v>
      </c>
      <c r="E176" s="368">
        <v>2.98</v>
      </c>
      <c r="F176" s="369">
        <f>'Uncoded - Tray'!A211</f>
        <v>0</v>
      </c>
      <c r="G176" s="2">
        <f t="shared" si="106"/>
        <v>0</v>
      </c>
      <c r="H176" s="368">
        <f t="shared" si="107"/>
        <v>0</v>
      </c>
      <c r="I176" s="368">
        <f t="shared" si="108"/>
        <v>0</v>
      </c>
      <c r="J176" s="368">
        <f t="shared" si="109"/>
        <v>0</v>
      </c>
    </row>
    <row r="177" spans="1:10" ht="15.75" x14ac:dyDescent="0.25">
      <c r="A177" s="398">
        <v>60078</v>
      </c>
      <c r="B177" s="149" t="s">
        <v>358</v>
      </c>
      <c r="C177" s="124"/>
      <c r="D177" s="368">
        <v>3.41</v>
      </c>
      <c r="E177" s="368">
        <v>3.41</v>
      </c>
      <c r="F177" s="369">
        <f>'Uncoded - Tray'!A212</f>
        <v>0</v>
      </c>
      <c r="G177" s="2">
        <f t="shared" si="106"/>
        <v>0</v>
      </c>
      <c r="H177" s="368">
        <f t="shared" si="107"/>
        <v>0</v>
      </c>
      <c r="I177" s="368">
        <f t="shared" si="108"/>
        <v>0</v>
      </c>
      <c r="J177" s="368">
        <f t="shared" si="109"/>
        <v>0</v>
      </c>
    </row>
    <row r="178" spans="1:10" ht="15.75" x14ac:dyDescent="0.25">
      <c r="A178" s="398">
        <v>75109</v>
      </c>
      <c r="B178" s="149" t="s">
        <v>359</v>
      </c>
      <c r="C178" s="124"/>
      <c r="D178" s="368">
        <v>2.58</v>
      </c>
      <c r="E178" s="368">
        <v>2.58</v>
      </c>
      <c r="F178" s="369">
        <f>'Uncoded - Tray'!A213</f>
        <v>0</v>
      </c>
      <c r="G178" s="2">
        <f t="shared" si="106"/>
        <v>0</v>
      </c>
      <c r="H178" s="368">
        <f t="shared" si="107"/>
        <v>0</v>
      </c>
      <c r="I178" s="368">
        <f t="shared" si="108"/>
        <v>0</v>
      </c>
      <c r="J178" s="368">
        <f t="shared" si="109"/>
        <v>0</v>
      </c>
    </row>
    <row r="179" spans="1:10" ht="16.5" thickBot="1" x14ac:dyDescent="0.3">
      <c r="A179" s="398">
        <v>70407</v>
      </c>
      <c r="B179" s="412" t="s">
        <v>643</v>
      </c>
      <c r="C179" s="124" t="s">
        <v>648</v>
      </c>
      <c r="D179" s="368">
        <v>2.29</v>
      </c>
      <c r="E179" s="368">
        <v>1.03</v>
      </c>
      <c r="F179" s="369">
        <f>'Uncoded - Tray'!A214</f>
        <v>0</v>
      </c>
      <c r="G179" s="2">
        <f t="shared" si="106"/>
        <v>0</v>
      </c>
      <c r="H179" s="368">
        <f t="shared" si="107"/>
        <v>0</v>
      </c>
      <c r="I179" s="368">
        <f t="shared" si="108"/>
        <v>0</v>
      </c>
      <c r="J179" s="368">
        <f t="shared" si="109"/>
        <v>0</v>
      </c>
    </row>
    <row r="180" spans="1:10" ht="15.75" x14ac:dyDescent="0.25">
      <c r="A180" s="398">
        <v>60107</v>
      </c>
      <c r="B180" s="149" t="s">
        <v>361</v>
      </c>
      <c r="C180" s="124"/>
      <c r="D180" s="368">
        <v>1.03</v>
      </c>
      <c r="E180" s="368">
        <v>1.03</v>
      </c>
      <c r="F180" s="369">
        <f>'Uncoded - Tray'!A215</f>
        <v>0</v>
      </c>
      <c r="G180" s="2">
        <f t="shared" si="106"/>
        <v>0</v>
      </c>
      <c r="H180" s="368">
        <f t="shared" si="107"/>
        <v>0</v>
      </c>
      <c r="I180" s="368">
        <f t="shared" si="108"/>
        <v>0</v>
      </c>
      <c r="J180" s="368">
        <f t="shared" si="109"/>
        <v>0</v>
      </c>
    </row>
    <row r="181" spans="1:10" ht="15.75" x14ac:dyDescent="0.25">
      <c r="A181" s="398">
        <v>60108</v>
      </c>
      <c r="B181" s="149" t="s">
        <v>362</v>
      </c>
      <c r="C181" s="124"/>
      <c r="D181" s="368">
        <v>1.36</v>
      </c>
      <c r="E181" s="368">
        <v>1.36</v>
      </c>
      <c r="F181" s="369">
        <f>'Uncoded - Tray'!A216</f>
        <v>0</v>
      </c>
      <c r="G181" s="2">
        <f t="shared" si="106"/>
        <v>0</v>
      </c>
      <c r="H181" s="368">
        <f t="shared" si="107"/>
        <v>0</v>
      </c>
      <c r="I181" s="368">
        <f t="shared" si="108"/>
        <v>0</v>
      </c>
      <c r="J181" s="368">
        <f t="shared" si="109"/>
        <v>0</v>
      </c>
    </row>
    <row r="182" spans="1:10" ht="15.75" x14ac:dyDescent="0.25">
      <c r="A182" s="398"/>
      <c r="B182" s="18"/>
      <c r="C182" s="124"/>
      <c r="D182" s="837"/>
      <c r="E182" s="837"/>
      <c r="F182" s="838"/>
      <c r="G182" s="300"/>
      <c r="H182" s="837"/>
      <c r="I182" s="837"/>
      <c r="J182" s="837"/>
    </row>
    <row r="183" spans="1:10" ht="15.75" x14ac:dyDescent="0.25">
      <c r="A183" s="398"/>
      <c r="B183" s="149"/>
      <c r="C183" s="124"/>
      <c r="D183" s="381"/>
      <c r="E183" s="381"/>
      <c r="F183" s="382"/>
      <c r="G183" s="109"/>
      <c r="H183" s="381"/>
      <c r="I183" s="381"/>
      <c r="J183" s="381"/>
    </row>
    <row r="184" spans="1:10" ht="15.75" x14ac:dyDescent="0.25">
      <c r="A184" s="398"/>
      <c r="B184" s="149"/>
      <c r="C184" s="124"/>
      <c r="D184" s="381"/>
      <c r="E184" s="381"/>
      <c r="F184" s="382"/>
      <c r="G184" s="109"/>
      <c r="H184" s="381"/>
      <c r="I184" s="381"/>
      <c r="J184" s="381"/>
    </row>
    <row r="185" spans="1:10" ht="15.75" x14ac:dyDescent="0.25">
      <c r="A185" s="398"/>
      <c r="B185" s="149"/>
      <c r="C185" s="124"/>
      <c r="D185" s="381"/>
      <c r="E185" s="381"/>
      <c r="F185" s="382"/>
      <c r="G185" s="109"/>
      <c r="H185" s="381"/>
      <c r="I185" s="381"/>
      <c r="J185" s="381"/>
    </row>
    <row r="186" spans="1:10" ht="15.75" x14ac:dyDescent="0.25">
      <c r="A186" s="398"/>
      <c r="B186" s="149"/>
      <c r="C186" s="124"/>
      <c r="D186" s="381"/>
      <c r="E186" s="381"/>
      <c r="F186" s="382"/>
      <c r="G186" s="109"/>
      <c r="H186" s="381"/>
      <c r="I186" s="381"/>
      <c r="J186" s="381"/>
    </row>
    <row r="187" spans="1:10" ht="15.75" x14ac:dyDescent="0.25">
      <c r="A187" s="398"/>
      <c r="B187" s="149"/>
      <c r="C187" s="124"/>
      <c r="D187" s="381"/>
      <c r="E187" s="381"/>
      <c r="F187" s="382"/>
      <c r="G187" s="109"/>
      <c r="H187" s="381"/>
      <c r="I187" s="381"/>
      <c r="J187" s="381"/>
    </row>
    <row r="188" spans="1:10" ht="15.75" x14ac:dyDescent="0.25">
      <c r="A188" s="398"/>
      <c r="B188" s="149"/>
      <c r="C188" s="124"/>
      <c r="D188" s="381"/>
      <c r="E188" s="381"/>
      <c r="F188" s="382"/>
      <c r="G188" s="109"/>
      <c r="H188" s="381"/>
      <c r="I188" s="381"/>
      <c r="J188" s="381"/>
    </row>
    <row r="189" spans="1:10" ht="15.75" x14ac:dyDescent="0.25">
      <c r="A189" s="398"/>
      <c r="B189" s="149"/>
      <c r="C189" s="124"/>
      <c r="D189" s="381"/>
      <c r="E189" s="381"/>
      <c r="F189" s="382"/>
      <c r="G189" s="109"/>
      <c r="H189" s="381"/>
      <c r="I189" s="381"/>
      <c r="J189" s="381"/>
    </row>
    <row r="190" spans="1:10" ht="15.75" x14ac:dyDescent="0.25">
      <c r="A190" s="398"/>
      <c r="B190" s="149"/>
      <c r="C190" s="124"/>
      <c r="D190" s="381"/>
      <c r="E190" s="381"/>
      <c r="F190" s="382"/>
      <c r="G190" s="109"/>
      <c r="H190" s="381"/>
      <c r="I190" s="381"/>
      <c r="J190" s="381"/>
    </row>
    <row r="191" spans="1:10" ht="15.75" x14ac:dyDescent="0.25">
      <c r="A191" s="398"/>
      <c r="B191" s="149"/>
      <c r="C191" s="124"/>
      <c r="D191" s="381"/>
      <c r="E191" s="381"/>
      <c r="F191" s="382"/>
      <c r="G191" s="109"/>
      <c r="H191" s="381"/>
      <c r="I191" s="381"/>
      <c r="J191" s="381"/>
    </row>
    <row r="192" spans="1:10" ht="15.75" x14ac:dyDescent="0.25">
      <c r="A192" s="398"/>
      <c r="B192" s="149"/>
      <c r="C192" s="124"/>
      <c r="D192" s="381"/>
      <c r="E192" s="381"/>
      <c r="F192" s="382"/>
      <c r="G192" s="109"/>
      <c r="H192" s="381"/>
      <c r="I192" s="381"/>
      <c r="J192" s="381"/>
    </row>
    <row r="193" spans="1:10" ht="15.75" x14ac:dyDescent="0.25">
      <c r="A193" s="398"/>
      <c r="B193" s="149"/>
      <c r="C193" s="124"/>
      <c r="D193" s="381"/>
      <c r="E193" s="381"/>
      <c r="F193" s="382"/>
      <c r="G193" s="109"/>
      <c r="H193" s="381"/>
      <c r="I193" s="381"/>
      <c r="J193" s="381"/>
    </row>
    <row r="194" spans="1:10" ht="15.75" x14ac:dyDescent="0.25">
      <c r="A194" s="398"/>
      <c r="B194" s="149"/>
      <c r="C194" s="124"/>
      <c r="D194" s="381"/>
      <c r="E194" s="381"/>
      <c r="F194" s="382"/>
      <c r="G194" s="109"/>
      <c r="H194" s="381"/>
      <c r="I194" s="381"/>
      <c r="J194" s="381"/>
    </row>
    <row r="195" spans="1:10" ht="15.75" x14ac:dyDescent="0.25">
      <c r="A195" s="398"/>
      <c r="B195" s="149"/>
      <c r="C195" s="124"/>
      <c r="D195" s="381"/>
      <c r="E195" s="381"/>
      <c r="F195" s="382"/>
      <c r="G195" s="109"/>
      <c r="H195" s="381"/>
      <c r="I195" s="381"/>
      <c r="J195" s="381"/>
    </row>
    <row r="196" spans="1:10" ht="15.75" x14ac:dyDescent="0.25">
      <c r="A196" s="398"/>
      <c r="B196" s="149"/>
      <c r="C196" s="124"/>
      <c r="D196" s="381"/>
      <c r="E196" s="381"/>
      <c r="F196" s="382"/>
      <c r="G196" s="109"/>
      <c r="H196" s="381"/>
      <c r="I196" s="381"/>
      <c r="J196" s="381"/>
    </row>
    <row r="197" spans="1:10" ht="16.5" thickBot="1" x14ac:dyDescent="0.3">
      <c r="A197" s="380"/>
      <c r="B197" s="149"/>
      <c r="C197" s="555"/>
      <c r="D197" s="381"/>
      <c r="E197" s="381"/>
      <c r="F197" s="382"/>
      <c r="G197" s="109"/>
      <c r="H197" s="381"/>
      <c r="I197" s="381"/>
      <c r="J197" s="381"/>
    </row>
    <row r="198" spans="1:10" ht="19.5" thickBot="1" x14ac:dyDescent="0.35">
      <c r="B198" s="392" t="s">
        <v>567</v>
      </c>
      <c r="C198" s="393"/>
      <c r="D198" s="393"/>
      <c r="E198" s="393"/>
      <c r="F198" s="393"/>
      <c r="G198" s="393"/>
      <c r="H198" s="394">
        <f>SUM(H3:H181)</f>
        <v>0</v>
      </c>
      <c r="I198" s="394">
        <f>SUM(I3:I181)</f>
        <v>0</v>
      </c>
      <c r="J198" s="394">
        <f>H198-I198</f>
        <v>0</v>
      </c>
    </row>
  </sheetData>
  <pageMargins left="0.1" right="0.1" top="0.35" bottom="0.25" header="0.05" footer="0.05"/>
  <pageSetup scale="79" fitToHeight="5" orientation="landscape" horizontalDpi="4294967293" r:id="rId1"/>
  <headerFooter>
    <oddHeader>&amp;F</oddHead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F0"/>
  </sheetPr>
  <dimension ref="A1:J24"/>
  <sheetViews>
    <sheetView view="pageLayout" zoomScaleNormal="100" workbookViewId="0">
      <selection activeCell="E23" sqref="E23"/>
    </sheetView>
  </sheetViews>
  <sheetFormatPr defaultColWidth="8.85546875" defaultRowHeight="15" x14ac:dyDescent="0.25"/>
  <cols>
    <col min="1" max="2" width="8.85546875" style="1"/>
    <col min="3" max="3" width="9.85546875" style="1" customWidth="1"/>
    <col min="4" max="4" width="10.42578125" style="3" bestFit="1" customWidth="1"/>
    <col min="5" max="5" width="49.42578125" style="1" bestFit="1" customWidth="1"/>
    <col min="6" max="6" width="16.7109375" style="1" bestFit="1" customWidth="1"/>
    <col min="7" max="8" width="8.85546875" style="44"/>
    <col min="9" max="16384" width="8.85546875" style="1"/>
  </cols>
  <sheetData>
    <row r="1" spans="1:10" x14ac:dyDescent="0.25">
      <c r="D1" s="203"/>
    </row>
    <row r="2" spans="1:10" x14ac:dyDescent="0.25">
      <c r="D2" s="203"/>
    </row>
    <row r="3" spans="1:10" x14ac:dyDescent="0.25">
      <c r="D3" s="203"/>
    </row>
    <row r="4" spans="1:10" x14ac:dyDescent="0.25">
      <c r="D4" s="203"/>
    </row>
    <row r="5" spans="1:10" ht="15.75" x14ac:dyDescent="0.25">
      <c r="A5" s="303" t="s">
        <v>379</v>
      </c>
      <c r="B5" s="303" t="s">
        <v>380</v>
      </c>
      <c r="C5" s="495" t="s">
        <v>402</v>
      </c>
      <c r="D5" s="154" t="s">
        <v>255</v>
      </c>
      <c r="E5" s="4"/>
      <c r="F5" s="4"/>
      <c r="G5" s="45"/>
      <c r="H5" s="45"/>
    </row>
    <row r="6" spans="1:10" ht="15.75" x14ac:dyDescent="0.25">
      <c r="A6" s="847" t="s">
        <v>364</v>
      </c>
      <c r="B6" s="848"/>
      <c r="C6" s="848"/>
      <c r="D6" s="496" t="s">
        <v>0</v>
      </c>
      <c r="E6" s="7" t="s">
        <v>1</v>
      </c>
      <c r="F6" s="6" t="s">
        <v>2</v>
      </c>
      <c r="G6" s="46" t="s">
        <v>293</v>
      </c>
      <c r="H6" s="46" t="s">
        <v>294</v>
      </c>
    </row>
    <row r="7" spans="1:10" ht="16.5" thickBot="1" x14ac:dyDescent="0.3">
      <c r="D7" s="25"/>
      <c r="E7" s="9"/>
      <c r="F7" s="8"/>
      <c r="G7" s="47"/>
      <c r="H7" s="47"/>
    </row>
    <row r="8" spans="1:10" ht="16.5" thickBot="1" x14ac:dyDescent="0.3">
      <c r="D8" s="20" t="s">
        <v>3</v>
      </c>
      <c r="E8" s="21" t="s">
        <v>350</v>
      </c>
      <c r="F8" s="5"/>
      <c r="G8" s="48"/>
      <c r="H8" s="48"/>
    </row>
    <row r="9" spans="1:10" ht="15.75" x14ac:dyDescent="0.25">
      <c r="A9" s="60">
        <f>'Fast Food - Order only'!A8+'Fast Food - Order only'!B8</f>
        <v>0</v>
      </c>
      <c r="B9" s="178"/>
      <c r="C9" s="178"/>
      <c r="D9" s="61">
        <v>73986</v>
      </c>
      <c r="E9" s="62" t="s">
        <v>748</v>
      </c>
      <c r="F9" s="63" t="s">
        <v>352</v>
      </c>
      <c r="G9" s="64">
        <v>6</v>
      </c>
      <c r="H9" s="65">
        <v>5</v>
      </c>
      <c r="J9" s="1">
        <f>ROUND(A9/H9,1)</f>
        <v>0</v>
      </c>
    </row>
    <row r="10" spans="1:10" ht="15.75" x14ac:dyDescent="0.25">
      <c r="A10" s="66">
        <f>'Fast Food - Order only'!A9+'Fast Food - Order only'!B9</f>
        <v>0</v>
      </c>
      <c r="B10" s="2"/>
      <c r="C10" s="2"/>
      <c r="D10" s="14">
        <v>74547</v>
      </c>
      <c r="E10" s="22" t="s">
        <v>747</v>
      </c>
      <c r="F10" s="12"/>
      <c r="G10" s="49"/>
      <c r="H10" s="67">
        <v>5</v>
      </c>
      <c r="J10" s="1">
        <f>ROUND(A10/H10,1)</f>
        <v>0</v>
      </c>
    </row>
    <row r="11" spans="1:10" ht="15.75" x14ac:dyDescent="0.25">
      <c r="A11" s="110">
        <f>'Fast Food - Order only'!A10+'Fast Food - Order only'!B10</f>
        <v>0</v>
      </c>
      <c r="B11" s="300"/>
      <c r="C11" s="300"/>
      <c r="D11" s="111">
        <v>70421</v>
      </c>
      <c r="E11" s="112" t="s">
        <v>746</v>
      </c>
      <c r="F11" s="113" t="s">
        <v>153</v>
      </c>
      <c r="G11" s="114">
        <v>10</v>
      </c>
      <c r="H11" s="115">
        <v>6</v>
      </c>
      <c r="J11" s="1">
        <f>ROUND(A11/H11,1)</f>
        <v>0</v>
      </c>
    </row>
    <row r="12" spans="1:10" ht="16.5" thickBot="1" x14ac:dyDescent="0.3">
      <c r="A12" s="68">
        <f>'Fast Food - Order only'!A11+'Fast Food - Order only'!B11</f>
        <v>0</v>
      </c>
      <c r="B12" s="179"/>
      <c r="C12" s="179"/>
      <c r="D12" s="69">
        <v>74557</v>
      </c>
      <c r="E12" s="70" t="s">
        <v>745</v>
      </c>
      <c r="F12" s="71"/>
      <c r="G12" s="72"/>
      <c r="H12" s="73">
        <v>2</v>
      </c>
    </row>
    <row r="13" spans="1:10" ht="16.5" thickBot="1" x14ac:dyDescent="0.3">
      <c r="D13" s="27"/>
      <c r="E13" s="28"/>
      <c r="F13" s="29"/>
      <c r="G13" s="50"/>
      <c r="H13" s="50"/>
    </row>
    <row r="14" spans="1:10" ht="16.5" thickBot="1" x14ac:dyDescent="0.3">
      <c r="D14" s="18"/>
      <c r="E14" s="21" t="s">
        <v>356</v>
      </c>
      <c r="F14" s="10"/>
      <c r="G14" s="51"/>
      <c r="H14" s="51"/>
    </row>
    <row r="15" spans="1:10" ht="15.75" x14ac:dyDescent="0.25">
      <c r="A15" s="60"/>
      <c r="B15" s="178"/>
      <c r="C15" s="178">
        <f>'Fast Food - Order only'!E14+'Fast Food - Order only'!F14</f>
        <v>0</v>
      </c>
      <c r="D15" s="61">
        <v>74389</v>
      </c>
      <c r="E15" s="62" t="s">
        <v>754</v>
      </c>
      <c r="F15" s="63"/>
      <c r="G15" s="64"/>
      <c r="H15" s="65">
        <v>1</v>
      </c>
      <c r="J15" s="1">
        <f>ROUND(C15/H15,1)</f>
        <v>0</v>
      </c>
    </row>
    <row r="16" spans="1:10" ht="15.75" x14ac:dyDescent="0.25">
      <c r="A16" s="66"/>
      <c r="B16" s="2"/>
      <c r="C16" s="2">
        <f>'Fast Food - Order only'!E15+'Fast Food - Order only'!F15</f>
        <v>0</v>
      </c>
      <c r="D16" s="14">
        <v>74836</v>
      </c>
      <c r="E16" s="22" t="s">
        <v>753</v>
      </c>
      <c r="F16" s="12"/>
      <c r="G16" s="49"/>
      <c r="H16" s="67">
        <v>1</v>
      </c>
      <c r="J16" s="1">
        <f>ROUND(C16/H16,1)</f>
        <v>0</v>
      </c>
    </row>
    <row r="17" spans="1:10" ht="15.75" x14ac:dyDescent="0.25">
      <c r="A17" s="110"/>
      <c r="B17" s="300"/>
      <c r="C17" s="300">
        <f>'Fast Food - Order only'!E16+'Fast Food - Order only'!F16</f>
        <v>0</v>
      </c>
      <c r="D17" s="14">
        <v>75109</v>
      </c>
      <c r="E17" s="22" t="s">
        <v>751</v>
      </c>
      <c r="F17" s="12"/>
      <c r="G17" s="49"/>
      <c r="H17" s="67">
        <v>1</v>
      </c>
      <c r="J17" s="1">
        <f>ROUND(C17/H17,1)</f>
        <v>0</v>
      </c>
    </row>
    <row r="18" spans="1:10" ht="16.5" thickBot="1" x14ac:dyDescent="0.3">
      <c r="A18" s="68"/>
      <c r="B18" s="179"/>
      <c r="C18" s="179">
        <f>'Fast Food - Order only'!E17+'Fast Food - Order only'!F17</f>
        <v>0</v>
      </c>
      <c r="D18" s="200">
        <v>70407</v>
      </c>
      <c r="E18" s="22" t="s">
        <v>752</v>
      </c>
      <c r="F18" s="12" t="s">
        <v>644</v>
      </c>
      <c r="G18" s="49"/>
      <c r="H18" s="67">
        <v>5</v>
      </c>
      <c r="J18" s="1">
        <f>ROUND(C18/H18,1)</f>
        <v>0</v>
      </c>
    </row>
    <row r="19" spans="1:10" ht="16.5" thickBot="1" x14ac:dyDescent="0.3">
      <c r="D19" s="27"/>
      <c r="E19" s="28"/>
      <c r="F19" s="29"/>
      <c r="G19" s="50"/>
      <c r="H19" s="50"/>
    </row>
    <row r="20" spans="1:10" ht="16.5" thickBot="1" x14ac:dyDescent="0.3">
      <c r="D20" s="18"/>
      <c r="E20" s="21" t="s">
        <v>360</v>
      </c>
      <c r="F20" s="10"/>
      <c r="G20" s="51"/>
      <c r="H20" s="51"/>
    </row>
    <row r="21" spans="1:10" ht="15.75" x14ac:dyDescent="0.25">
      <c r="A21" s="60"/>
      <c r="B21" s="178">
        <f>'Fast Food - Order only'!C20+'Fast Food - Order only'!D20</f>
        <v>0</v>
      </c>
      <c r="C21" s="178"/>
      <c r="D21" s="61">
        <v>74157</v>
      </c>
      <c r="E21" s="62" t="s">
        <v>750</v>
      </c>
      <c r="F21" s="63"/>
      <c r="G21" s="64">
        <v>14</v>
      </c>
      <c r="H21" s="65">
        <v>7</v>
      </c>
      <c r="J21" s="1">
        <f>ROUND(B21/H21,1)</f>
        <v>0</v>
      </c>
    </row>
    <row r="22" spans="1:10" ht="16.5" thickBot="1" x14ac:dyDescent="0.3">
      <c r="A22" s="68"/>
      <c r="B22" s="179">
        <f>'Fast Food - Order only'!C21+'Fast Food - Order only'!D21</f>
        <v>0</v>
      </c>
      <c r="C22" s="179"/>
      <c r="D22" s="69">
        <v>74242</v>
      </c>
      <c r="E22" s="70" t="s">
        <v>749</v>
      </c>
      <c r="F22" s="71"/>
      <c r="G22" s="72"/>
      <c r="H22" s="73">
        <v>6</v>
      </c>
      <c r="J22" s="1">
        <f t="shared" ref="J22" si="0">ROUND(B22/H22,1)</f>
        <v>0</v>
      </c>
    </row>
    <row r="24" spans="1:10" x14ac:dyDescent="0.25">
      <c r="A24" s="1">
        <f>SUM(A9:C22)</f>
        <v>0</v>
      </c>
      <c r="B24" s="1">
        <f>SUM(B9:B23)</f>
        <v>0</v>
      </c>
      <c r="C24" s="1">
        <f>SUM(C9:C22)</f>
        <v>0</v>
      </c>
      <c r="J24" s="159">
        <f>SUM(J9:J22)</f>
        <v>0</v>
      </c>
    </row>
  </sheetData>
  <mergeCells count="1">
    <mergeCell ref="A6:C6"/>
  </mergeCells>
  <printOptions horizontalCentered="1"/>
  <pageMargins left="0" right="0" top="0.6" bottom="0.25" header="0.2" footer="0.3"/>
  <pageSetup scale="80" orientation="landscape" r:id="rId1"/>
  <headerFooter>
    <oddHeader>&amp;L&amp;"-,Bold"Order Date: &amp;D
&amp;C&amp;"-,Bold"&amp;14FAIRBANKS DISTRIBUTORS - &amp;A
Cust ID C716261&amp;R&amp;"-,Bold"Delivery Date: xx/xx/2017</oddHeader>
  </headerFooter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J16"/>
  <sheetViews>
    <sheetView workbookViewId="0">
      <selection activeCell="C12" sqref="C12"/>
    </sheetView>
  </sheetViews>
  <sheetFormatPr defaultRowHeight="15" x14ac:dyDescent="0.25"/>
  <cols>
    <col min="1" max="1" width="14.42578125" style="1" bestFit="1" customWidth="1"/>
    <col min="2" max="2" width="57.7109375" style="1" bestFit="1" customWidth="1"/>
    <col min="3" max="3" width="21.85546875" style="1" bestFit="1" customWidth="1"/>
    <col min="4" max="4" width="11.42578125" style="1" bestFit="1" customWidth="1"/>
    <col min="5" max="6" width="11.42578125" style="1" customWidth="1"/>
    <col min="7" max="7" width="9.140625" style="1"/>
    <col min="8" max="8" width="12.28515625" style="1" customWidth="1"/>
    <col min="9" max="9" width="10.42578125" style="1" customWidth="1"/>
    <col min="10" max="10" width="10.42578125" style="1" bestFit="1" customWidth="1"/>
    <col min="11" max="16384" width="9.140625" style="1"/>
  </cols>
  <sheetData>
    <row r="1" spans="1:10" ht="30.75" thickBot="1" x14ac:dyDescent="0.3">
      <c r="A1" s="491" t="s">
        <v>519</v>
      </c>
      <c r="B1" s="492"/>
      <c r="D1" s="363" t="s">
        <v>520</v>
      </c>
      <c r="E1" s="364" t="s">
        <v>521</v>
      </c>
      <c r="F1" s="364" t="s">
        <v>522</v>
      </c>
      <c r="G1" s="365" t="s">
        <v>523</v>
      </c>
      <c r="H1" s="365" t="s">
        <v>524</v>
      </c>
      <c r="I1" s="365" t="s">
        <v>525</v>
      </c>
      <c r="J1" s="366" t="s">
        <v>526</v>
      </c>
    </row>
    <row r="2" spans="1:10" ht="23.25" x14ac:dyDescent="0.35">
      <c r="A2" s="384" t="s">
        <v>554</v>
      </c>
      <c r="B2" s="385"/>
      <c r="C2" s="362"/>
      <c r="E2" s="375"/>
      <c r="F2" s="374"/>
      <c r="G2" s="375"/>
      <c r="H2" s="373"/>
      <c r="I2" s="373"/>
      <c r="J2" s="373"/>
    </row>
    <row r="3" spans="1:10" x14ac:dyDescent="0.25">
      <c r="A3" s="386" t="s">
        <v>695</v>
      </c>
      <c r="B3" s="109" t="s">
        <v>555</v>
      </c>
      <c r="C3" s="1">
        <f>RIGHT(A3,5)+0</f>
        <v>61641</v>
      </c>
      <c r="D3" s="368">
        <v>1.48</v>
      </c>
      <c r="E3" s="368">
        <v>1.48</v>
      </c>
      <c r="F3" s="369">
        <f>'Fast Food - Tray'!A9</f>
        <v>0</v>
      </c>
      <c r="G3" s="2">
        <f>F3</f>
        <v>0</v>
      </c>
      <c r="H3" s="368">
        <f t="shared" ref="H3:I14" si="0">F3*D3</f>
        <v>0</v>
      </c>
      <c r="I3" s="368">
        <f t="shared" si="0"/>
        <v>0</v>
      </c>
      <c r="J3" s="368">
        <f t="shared" ref="J3:J16" si="1">H3-I3</f>
        <v>0</v>
      </c>
    </row>
    <row r="4" spans="1:10" x14ac:dyDescent="0.25">
      <c r="A4" s="386">
        <v>74547</v>
      </c>
      <c r="B4" s="274" t="s">
        <v>556</v>
      </c>
      <c r="C4" s="1">
        <f t="shared" ref="C4:C14" si="2">RIGHT(A4,5)+0</f>
        <v>74547</v>
      </c>
      <c r="D4" s="368">
        <v>1.49</v>
      </c>
      <c r="E4" s="368">
        <v>1.49</v>
      </c>
      <c r="F4" s="369">
        <f>'Fast Food - Tray'!A10</f>
        <v>0</v>
      </c>
      <c r="G4" s="2">
        <f>F4</f>
        <v>0</v>
      </c>
      <c r="H4" s="368">
        <f t="shared" si="0"/>
        <v>0</v>
      </c>
      <c r="I4" s="368">
        <f t="shared" si="0"/>
        <v>0</v>
      </c>
      <c r="J4" s="368">
        <f t="shared" si="1"/>
        <v>0</v>
      </c>
    </row>
    <row r="5" spans="1:10" ht="15.75" thickBot="1" x14ac:dyDescent="0.3">
      <c r="A5" s="387" t="s">
        <v>533</v>
      </c>
      <c r="B5" s="109" t="s">
        <v>557</v>
      </c>
      <c r="C5" s="1">
        <f t="shared" si="2"/>
        <v>61618</v>
      </c>
      <c r="D5" s="368">
        <v>1.2</v>
      </c>
      <c r="E5" s="368">
        <v>1.2</v>
      </c>
      <c r="F5" s="369">
        <f>'Fast Food - Tray'!A11</f>
        <v>0</v>
      </c>
      <c r="G5" s="2">
        <f>F5</f>
        <v>0</v>
      </c>
      <c r="H5" s="368">
        <f t="shared" si="0"/>
        <v>0</v>
      </c>
      <c r="I5" s="368">
        <f t="shared" si="0"/>
        <v>0</v>
      </c>
      <c r="J5" s="368">
        <f t="shared" si="1"/>
        <v>0</v>
      </c>
    </row>
    <row r="6" spans="1:10" ht="15.75" thickBot="1" x14ac:dyDescent="0.3">
      <c r="A6" s="386">
        <v>74557</v>
      </c>
      <c r="B6" s="426" t="s">
        <v>745</v>
      </c>
      <c r="C6" s="1">
        <f t="shared" si="2"/>
        <v>74557</v>
      </c>
      <c r="D6" s="368">
        <v>3.35</v>
      </c>
      <c r="E6" s="368">
        <v>3.35</v>
      </c>
      <c r="F6" s="391">
        <f>'Fast Food - Tray'!A12</f>
        <v>0</v>
      </c>
      <c r="G6" s="2">
        <f>F6</f>
        <v>0</v>
      </c>
      <c r="H6" s="368">
        <f t="shared" ref="H6" si="3">F6*D6</f>
        <v>0</v>
      </c>
      <c r="I6" s="368">
        <f t="shared" ref="I6" si="4">G6*E6</f>
        <v>0</v>
      </c>
      <c r="J6" s="368">
        <f t="shared" ref="J6" si="5">H6-I6</f>
        <v>0</v>
      </c>
    </row>
    <row r="7" spans="1:10" ht="23.25" x14ac:dyDescent="0.35">
      <c r="A7" s="388" t="s">
        <v>558</v>
      </c>
      <c r="B7" s="389"/>
      <c r="D7" s="372" t="s">
        <v>559</v>
      </c>
      <c r="E7" s="372" t="s">
        <v>559</v>
      </c>
      <c r="F7" s="391"/>
      <c r="G7" s="317"/>
      <c r="H7" s="390"/>
      <c r="I7" s="390"/>
      <c r="J7" s="390"/>
    </row>
    <row r="8" spans="1:10" x14ac:dyDescent="0.25">
      <c r="A8" s="386" t="s">
        <v>696</v>
      </c>
      <c r="B8" s="109" t="s">
        <v>560</v>
      </c>
      <c r="C8" s="1">
        <f t="shared" si="2"/>
        <v>60105</v>
      </c>
      <c r="D8" s="368">
        <v>2.98</v>
      </c>
      <c r="E8" s="368">
        <v>2.98</v>
      </c>
      <c r="F8" s="369">
        <f>'Fast Food - Tray'!C15</f>
        <v>0</v>
      </c>
      <c r="G8" s="2">
        <f>F8</f>
        <v>0</v>
      </c>
      <c r="H8" s="368">
        <f>F8*D8</f>
        <v>0</v>
      </c>
      <c r="I8" s="368">
        <f t="shared" si="0"/>
        <v>0</v>
      </c>
      <c r="J8" s="368">
        <f t="shared" si="1"/>
        <v>0</v>
      </c>
    </row>
    <row r="9" spans="1:10" x14ac:dyDescent="0.25">
      <c r="A9" s="386" t="s">
        <v>697</v>
      </c>
      <c r="B9" s="109" t="s">
        <v>561</v>
      </c>
      <c r="C9" s="1">
        <f t="shared" si="2"/>
        <v>60078</v>
      </c>
      <c r="D9" s="368">
        <v>3.41</v>
      </c>
      <c r="E9" s="368">
        <v>3.41</v>
      </c>
      <c r="F9" s="369">
        <f>'Fast Food - Tray'!C16</f>
        <v>0</v>
      </c>
      <c r="G9" s="2">
        <f>F9</f>
        <v>0</v>
      </c>
      <c r="H9" s="368">
        <f>F9*D9</f>
        <v>0</v>
      </c>
      <c r="I9" s="368">
        <f t="shared" si="0"/>
        <v>0</v>
      </c>
      <c r="J9" s="368">
        <f t="shared" si="1"/>
        <v>0</v>
      </c>
    </row>
    <row r="10" spans="1:10" x14ac:dyDescent="0.25">
      <c r="A10" s="386">
        <v>75109</v>
      </c>
      <c r="B10" s="109" t="s">
        <v>562</v>
      </c>
      <c r="C10" s="1">
        <f t="shared" si="2"/>
        <v>75109</v>
      </c>
      <c r="D10" s="368">
        <v>2.58</v>
      </c>
      <c r="E10" s="368">
        <v>2.58</v>
      </c>
      <c r="F10" s="369">
        <f>'Fast Food - Tray'!C17</f>
        <v>0</v>
      </c>
      <c r="G10" s="2">
        <f>F10</f>
        <v>0</v>
      </c>
      <c r="H10" s="368">
        <f>F10*D10</f>
        <v>0</v>
      </c>
      <c r="I10" s="368">
        <f t="shared" si="0"/>
        <v>0</v>
      </c>
      <c r="J10" s="368">
        <f t="shared" si="1"/>
        <v>0</v>
      </c>
    </row>
    <row r="11" spans="1:10" ht="15.75" thickBot="1" x14ac:dyDescent="0.3">
      <c r="A11" s="387">
        <v>70407</v>
      </c>
      <c r="B11" s="426" t="s">
        <v>643</v>
      </c>
      <c r="C11" s="1">
        <f t="shared" si="2"/>
        <v>70407</v>
      </c>
      <c r="D11" s="368">
        <v>2.29</v>
      </c>
      <c r="E11" s="368">
        <v>2.29</v>
      </c>
      <c r="F11" s="369">
        <f>'Fast Food - Tray'!C18</f>
        <v>0</v>
      </c>
      <c r="G11" s="2">
        <f>F11</f>
        <v>0</v>
      </c>
      <c r="H11" s="368">
        <f>F11*D11</f>
        <v>0</v>
      </c>
      <c r="I11" s="368">
        <f t="shared" ref="I11" si="6">G11*E11</f>
        <v>0</v>
      </c>
      <c r="J11" s="368">
        <f t="shared" ref="J11" si="7">H11-I11</f>
        <v>0</v>
      </c>
    </row>
    <row r="12" spans="1:10" ht="23.25" x14ac:dyDescent="0.35">
      <c r="A12" s="388" t="s">
        <v>380</v>
      </c>
      <c r="B12" s="389"/>
      <c r="D12" s="372" t="s">
        <v>559</v>
      </c>
      <c r="E12" s="372" t="s">
        <v>559</v>
      </c>
      <c r="F12" s="374"/>
      <c r="G12" s="375"/>
      <c r="H12" s="373"/>
      <c r="I12" s="373"/>
      <c r="J12" s="373"/>
    </row>
    <row r="13" spans="1:10" x14ac:dyDescent="0.25">
      <c r="A13" s="386" t="s">
        <v>563</v>
      </c>
      <c r="B13" s="109" t="s">
        <v>564</v>
      </c>
      <c r="C13" s="1">
        <f t="shared" si="2"/>
        <v>60107</v>
      </c>
      <c r="D13" s="368">
        <v>1.03</v>
      </c>
      <c r="E13" s="368">
        <v>1.03</v>
      </c>
      <c r="F13" s="369">
        <f>'Fast Food - Tray'!B21</f>
        <v>0</v>
      </c>
      <c r="G13" s="2">
        <f>F13</f>
        <v>0</v>
      </c>
      <c r="H13" s="368">
        <f>F13*D13</f>
        <v>0</v>
      </c>
      <c r="I13" s="368">
        <f t="shared" si="0"/>
        <v>0</v>
      </c>
      <c r="J13" s="368">
        <f t="shared" si="1"/>
        <v>0</v>
      </c>
    </row>
    <row r="14" spans="1:10" ht="15.75" thickBot="1" x14ac:dyDescent="0.3">
      <c r="A14" s="387" t="s">
        <v>565</v>
      </c>
      <c r="B14" s="294" t="s">
        <v>566</v>
      </c>
      <c r="C14" s="1">
        <f t="shared" si="2"/>
        <v>60108</v>
      </c>
      <c r="D14" s="368">
        <v>1.36</v>
      </c>
      <c r="E14" s="368">
        <v>1.36</v>
      </c>
      <c r="F14" s="369">
        <f>'Fast Food - Tray'!B22</f>
        <v>0</v>
      </c>
      <c r="G14" s="2">
        <f>F14</f>
        <v>0</v>
      </c>
      <c r="H14" s="368">
        <f>F14*D14</f>
        <v>0</v>
      </c>
      <c r="I14" s="368">
        <f t="shared" si="0"/>
        <v>0</v>
      </c>
      <c r="J14" s="368">
        <f t="shared" si="1"/>
        <v>0</v>
      </c>
    </row>
    <row r="15" spans="1:10" ht="15.75" thickBot="1" x14ac:dyDescent="0.3"/>
    <row r="16" spans="1:10" ht="19.5" thickBot="1" x14ac:dyDescent="0.35">
      <c r="B16" s="392" t="s">
        <v>567</v>
      </c>
      <c r="C16" s="393"/>
      <c r="D16" s="393"/>
      <c r="E16" s="393"/>
      <c r="F16" s="393"/>
      <c r="G16" s="393"/>
      <c r="H16" s="394">
        <f>SUM(H2:H15)</f>
        <v>0</v>
      </c>
      <c r="I16" s="394">
        <f>SUM(I2:I15)</f>
        <v>0</v>
      </c>
      <c r="J16" s="394">
        <f t="shared" si="1"/>
        <v>0</v>
      </c>
    </row>
  </sheetData>
  <pageMargins left="0.1" right="0.1" top="0.35" bottom="0.25" header="0.05" footer="0.05"/>
  <pageSetup scale="79" fitToHeight="5" orientation="landscape" horizontalDpi="4294967293" r:id="rId1"/>
  <headerFooter>
    <oddHeader>&amp;F</oddHead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32"/>
  <sheetViews>
    <sheetView workbookViewId="0">
      <selection activeCell="H246" sqref="H246"/>
    </sheetView>
  </sheetViews>
  <sheetFormatPr defaultColWidth="8.85546875" defaultRowHeight="15" x14ac:dyDescent="0.25"/>
  <cols>
    <col min="1" max="1" width="8.85546875" style="1"/>
    <col min="2" max="2" width="10.42578125" style="3" bestFit="1" customWidth="1"/>
    <col min="3" max="3" width="49.42578125" style="1" bestFit="1" customWidth="1"/>
    <col min="4" max="4" width="16.7109375" style="1" bestFit="1" customWidth="1"/>
    <col min="5" max="6" width="8.85546875" style="44"/>
    <col min="7" max="16384" width="8.85546875" style="1"/>
  </cols>
  <sheetData>
    <row r="1" spans="1:6" ht="15.75" x14ac:dyDescent="0.25">
      <c r="A1" s="175" t="s">
        <v>298</v>
      </c>
      <c r="B1" s="18" t="s">
        <v>255</v>
      </c>
      <c r="C1" s="4"/>
      <c r="D1" s="4"/>
      <c r="E1" s="45"/>
      <c r="F1" s="45"/>
    </row>
    <row r="2" spans="1:6" ht="15.75" x14ac:dyDescent="0.25">
      <c r="A2" s="175" t="s">
        <v>299</v>
      </c>
      <c r="B2" s="19" t="s">
        <v>0</v>
      </c>
      <c r="C2" s="7" t="s">
        <v>1</v>
      </c>
      <c r="D2" s="174" t="s">
        <v>2</v>
      </c>
      <c r="E2" s="46" t="s">
        <v>293</v>
      </c>
      <c r="F2" s="46" t="s">
        <v>294</v>
      </c>
    </row>
    <row r="3" spans="1:6" ht="16.5" thickBot="1" x14ac:dyDescent="0.3">
      <c r="B3" s="25"/>
      <c r="C3" s="9"/>
      <c r="D3" s="8"/>
      <c r="E3" s="47"/>
      <c r="F3" s="47"/>
    </row>
    <row r="4" spans="1:6" ht="16.5" thickBot="1" x14ac:dyDescent="0.3">
      <c r="B4" s="20" t="s">
        <v>3</v>
      </c>
      <c r="C4" s="21" t="s">
        <v>4</v>
      </c>
      <c r="D4" s="5"/>
      <c r="E4" s="48"/>
      <c r="F4" s="48"/>
    </row>
    <row r="5" spans="1:6" ht="15.75" x14ac:dyDescent="0.25">
      <c r="A5" s="60"/>
      <c r="B5" s="61">
        <v>70001</v>
      </c>
      <c r="C5" s="62" t="s">
        <v>5</v>
      </c>
      <c r="D5" s="63" t="s">
        <v>6</v>
      </c>
      <c r="E5" s="64">
        <v>16</v>
      </c>
      <c r="F5" s="65">
        <v>7</v>
      </c>
    </row>
    <row r="6" spans="1:6" ht="15.75" x14ac:dyDescent="0.25">
      <c r="A6" s="66"/>
      <c r="B6" s="14">
        <v>70002</v>
      </c>
      <c r="C6" s="22" t="s">
        <v>8</v>
      </c>
      <c r="D6" s="12" t="s">
        <v>9</v>
      </c>
      <c r="E6" s="49">
        <v>14</v>
      </c>
      <c r="F6" s="67">
        <v>7</v>
      </c>
    </row>
    <row r="7" spans="1:6" ht="15.75" x14ac:dyDescent="0.25">
      <c r="A7" s="66"/>
      <c r="B7" s="14">
        <v>70005</v>
      </c>
      <c r="C7" s="22" t="s">
        <v>10</v>
      </c>
      <c r="D7" s="12" t="s">
        <v>11</v>
      </c>
      <c r="E7" s="49">
        <v>16</v>
      </c>
      <c r="F7" s="67">
        <v>7</v>
      </c>
    </row>
    <row r="8" spans="1:6" ht="15.75" x14ac:dyDescent="0.25">
      <c r="A8" s="66"/>
      <c r="B8" s="14">
        <v>70004</v>
      </c>
      <c r="C8" s="22" t="s">
        <v>12</v>
      </c>
      <c r="D8" s="12" t="s">
        <v>13</v>
      </c>
      <c r="E8" s="49">
        <v>16</v>
      </c>
      <c r="F8" s="67">
        <v>7</v>
      </c>
    </row>
    <row r="9" spans="1:6" ht="15.75" x14ac:dyDescent="0.25">
      <c r="A9" s="66"/>
      <c r="B9" s="14">
        <v>70003</v>
      </c>
      <c r="C9" s="22" t="s">
        <v>14</v>
      </c>
      <c r="D9" s="12" t="s">
        <v>393</v>
      </c>
      <c r="E9" s="49">
        <v>16</v>
      </c>
      <c r="F9" s="67">
        <v>7</v>
      </c>
    </row>
    <row r="10" spans="1:6" ht="15.75" x14ac:dyDescent="0.25">
      <c r="A10" s="66"/>
      <c r="B10" s="13">
        <v>70017</v>
      </c>
      <c r="C10" s="22" t="s">
        <v>15</v>
      </c>
      <c r="D10" s="12" t="s">
        <v>16</v>
      </c>
      <c r="E10" s="49">
        <v>16</v>
      </c>
      <c r="F10" s="67">
        <v>7</v>
      </c>
    </row>
    <row r="11" spans="1:6" ht="15.75" x14ac:dyDescent="0.25">
      <c r="A11" s="66"/>
      <c r="B11" s="14">
        <v>70008</v>
      </c>
      <c r="C11" s="22" t="s">
        <v>17</v>
      </c>
      <c r="D11" s="12" t="s">
        <v>18</v>
      </c>
      <c r="E11" s="49">
        <v>14</v>
      </c>
      <c r="F11" s="67">
        <v>6</v>
      </c>
    </row>
    <row r="12" spans="1:6" ht="15.75" x14ac:dyDescent="0.25">
      <c r="A12" s="66"/>
      <c r="B12" s="126">
        <v>70009</v>
      </c>
      <c r="C12" s="119" t="s">
        <v>304</v>
      </c>
      <c r="D12" s="17" t="s">
        <v>305</v>
      </c>
      <c r="E12" s="120">
        <v>24</v>
      </c>
      <c r="F12" s="67"/>
    </row>
    <row r="13" spans="1:6" ht="15.75" x14ac:dyDescent="0.25">
      <c r="A13" s="66"/>
      <c r="B13" s="13">
        <v>70010</v>
      </c>
      <c r="C13" s="22" t="s">
        <v>19</v>
      </c>
      <c r="D13" s="12" t="s">
        <v>20</v>
      </c>
      <c r="E13" s="49">
        <v>16</v>
      </c>
      <c r="F13" s="67">
        <v>7</v>
      </c>
    </row>
    <row r="14" spans="1:6" ht="15.75" x14ac:dyDescent="0.25">
      <c r="A14" s="66"/>
      <c r="B14" s="13">
        <v>70011</v>
      </c>
      <c r="C14" s="22" t="s">
        <v>21</v>
      </c>
      <c r="D14" s="12" t="s">
        <v>22</v>
      </c>
      <c r="E14" s="49">
        <v>16</v>
      </c>
      <c r="F14" s="67">
        <v>7</v>
      </c>
    </row>
    <row r="15" spans="1:6" ht="15.75" x14ac:dyDescent="0.25">
      <c r="A15" s="66"/>
      <c r="B15" s="13">
        <v>89609</v>
      </c>
      <c r="C15" s="22" t="s">
        <v>270</v>
      </c>
      <c r="D15" s="12" t="s">
        <v>282</v>
      </c>
      <c r="E15" s="49">
        <v>16</v>
      </c>
      <c r="F15" s="67">
        <v>7</v>
      </c>
    </row>
    <row r="16" spans="1:6" ht="15.75" x14ac:dyDescent="0.25">
      <c r="A16" s="66"/>
      <c r="B16" s="13">
        <v>89611</v>
      </c>
      <c r="C16" s="22" t="s">
        <v>269</v>
      </c>
      <c r="D16" s="12" t="s">
        <v>283</v>
      </c>
      <c r="E16" s="49">
        <v>16</v>
      </c>
      <c r="F16" s="67">
        <v>7</v>
      </c>
    </row>
    <row r="17" spans="1:6" ht="15.75" x14ac:dyDescent="0.25">
      <c r="A17" s="66"/>
      <c r="B17" s="13">
        <v>78569</v>
      </c>
      <c r="C17" s="22" t="s">
        <v>256</v>
      </c>
      <c r="D17" s="12" t="s">
        <v>257</v>
      </c>
      <c r="E17" s="49">
        <v>16</v>
      </c>
      <c r="F17" s="67">
        <v>7</v>
      </c>
    </row>
    <row r="18" spans="1:6" ht="15.75" x14ac:dyDescent="0.25">
      <c r="A18" s="66"/>
      <c r="B18" s="13">
        <v>78570</v>
      </c>
      <c r="C18" s="23" t="s">
        <v>258</v>
      </c>
      <c r="D18" s="12" t="s">
        <v>259</v>
      </c>
      <c r="E18" s="49">
        <v>16</v>
      </c>
      <c r="F18" s="67">
        <v>7</v>
      </c>
    </row>
    <row r="19" spans="1:6" ht="15.75" hidden="1" x14ac:dyDescent="0.25">
      <c r="A19" s="66"/>
      <c r="B19" s="14">
        <v>89609</v>
      </c>
      <c r="C19" s="22" t="s">
        <v>23</v>
      </c>
      <c r="D19" s="12" t="s">
        <v>24</v>
      </c>
      <c r="E19" s="49">
        <v>24</v>
      </c>
      <c r="F19" s="67" t="s">
        <v>7</v>
      </c>
    </row>
    <row r="20" spans="1:6" ht="15.75" hidden="1" x14ac:dyDescent="0.25">
      <c r="A20" s="66"/>
      <c r="B20" s="14">
        <v>89611</v>
      </c>
      <c r="C20" s="22" t="s">
        <v>25</v>
      </c>
      <c r="D20" s="12" t="s">
        <v>26</v>
      </c>
      <c r="E20" s="49">
        <v>24</v>
      </c>
      <c r="F20" s="67" t="s">
        <v>7</v>
      </c>
    </row>
    <row r="21" spans="1:6" ht="15.75" x14ac:dyDescent="0.25">
      <c r="A21" s="66"/>
      <c r="B21" s="14">
        <v>71688</v>
      </c>
      <c r="C21" s="22" t="s">
        <v>278</v>
      </c>
      <c r="D21" s="12" t="s">
        <v>276</v>
      </c>
      <c r="E21" s="49">
        <v>16</v>
      </c>
      <c r="F21" s="67">
        <v>7</v>
      </c>
    </row>
    <row r="22" spans="1:6" ht="16.5" thickBot="1" x14ac:dyDescent="0.3">
      <c r="A22" s="68"/>
      <c r="B22" s="69">
        <v>71689</v>
      </c>
      <c r="C22" s="70" t="s">
        <v>279</v>
      </c>
      <c r="D22" s="71" t="s">
        <v>276</v>
      </c>
      <c r="E22" s="72">
        <v>16</v>
      </c>
      <c r="F22" s="73">
        <v>7</v>
      </c>
    </row>
    <row r="23" spans="1:6" ht="16.5" thickBot="1" x14ac:dyDescent="0.3">
      <c r="B23" s="27"/>
      <c r="C23" s="28"/>
      <c r="D23" s="29"/>
      <c r="E23" s="50"/>
      <c r="F23" s="50"/>
    </row>
    <row r="24" spans="1:6" ht="16.5" thickBot="1" x14ac:dyDescent="0.3">
      <c r="B24" s="18"/>
      <c r="C24" s="21" t="s">
        <v>27</v>
      </c>
      <c r="D24" s="10"/>
      <c r="E24" s="51"/>
      <c r="F24" s="51"/>
    </row>
    <row r="25" spans="1:6" ht="15.75" x14ac:dyDescent="0.25">
      <c r="A25" s="60"/>
      <c r="B25" s="61">
        <v>70100</v>
      </c>
      <c r="C25" s="62" t="s">
        <v>28</v>
      </c>
      <c r="D25" s="63" t="s">
        <v>29</v>
      </c>
      <c r="E25" s="64">
        <v>18</v>
      </c>
      <c r="F25" s="65">
        <v>12</v>
      </c>
    </row>
    <row r="26" spans="1:6" ht="15.75" x14ac:dyDescent="0.25">
      <c r="A26" s="66"/>
      <c r="B26" s="14">
        <v>70102</v>
      </c>
      <c r="C26" s="22" t="s">
        <v>30</v>
      </c>
      <c r="D26" s="12" t="s">
        <v>31</v>
      </c>
      <c r="E26" s="49">
        <v>18</v>
      </c>
      <c r="F26" s="67">
        <v>8</v>
      </c>
    </row>
    <row r="27" spans="1:6" ht="15.75" x14ac:dyDescent="0.25">
      <c r="A27" s="66"/>
      <c r="B27" s="14">
        <v>70103</v>
      </c>
      <c r="C27" s="22" t="s">
        <v>32</v>
      </c>
      <c r="D27" s="12" t="s">
        <v>33</v>
      </c>
      <c r="E27" s="49">
        <v>18</v>
      </c>
      <c r="F27" s="67">
        <v>12</v>
      </c>
    </row>
    <row r="28" spans="1:6" ht="15.75" x14ac:dyDescent="0.25">
      <c r="A28" s="66"/>
      <c r="B28" s="14">
        <v>70104</v>
      </c>
      <c r="C28" s="22" t="s">
        <v>34</v>
      </c>
      <c r="D28" s="12" t="s">
        <v>35</v>
      </c>
      <c r="E28" s="49">
        <v>18</v>
      </c>
      <c r="F28" s="67">
        <v>8</v>
      </c>
    </row>
    <row r="29" spans="1:6" ht="15.75" x14ac:dyDescent="0.25">
      <c r="A29" s="66"/>
      <c r="B29" s="14">
        <v>70106</v>
      </c>
      <c r="C29" s="22" t="s">
        <v>36</v>
      </c>
      <c r="D29" s="12" t="s">
        <v>37</v>
      </c>
      <c r="E29" s="49">
        <v>18</v>
      </c>
      <c r="F29" s="67">
        <v>8</v>
      </c>
    </row>
    <row r="30" spans="1:6" ht="15.75" x14ac:dyDescent="0.25">
      <c r="A30" s="66"/>
      <c r="B30" s="14">
        <v>70107</v>
      </c>
      <c r="C30" s="22" t="s">
        <v>38</v>
      </c>
      <c r="D30" s="17" t="s">
        <v>39</v>
      </c>
      <c r="E30" s="52">
        <v>18</v>
      </c>
      <c r="F30" s="67">
        <v>8</v>
      </c>
    </row>
    <row r="31" spans="1:6" ht="15.75" x14ac:dyDescent="0.25">
      <c r="A31" s="66"/>
      <c r="B31" s="14">
        <v>70108</v>
      </c>
      <c r="C31" s="22" t="s">
        <v>40</v>
      </c>
      <c r="D31" s="17" t="s">
        <v>41</v>
      </c>
      <c r="E31" s="52">
        <v>18</v>
      </c>
      <c r="F31" s="67">
        <v>8</v>
      </c>
    </row>
    <row r="32" spans="1:6" ht="15.75" x14ac:dyDescent="0.25">
      <c r="A32" s="66"/>
      <c r="B32" s="13">
        <v>70114</v>
      </c>
      <c r="C32" s="22" t="s">
        <v>42</v>
      </c>
      <c r="D32" s="17" t="s">
        <v>43</v>
      </c>
      <c r="E32" s="52">
        <v>18</v>
      </c>
      <c r="F32" s="67">
        <v>8</v>
      </c>
    </row>
    <row r="33" spans="1:6" ht="15.75" x14ac:dyDescent="0.25">
      <c r="A33" s="66"/>
      <c r="B33" s="13">
        <v>70117</v>
      </c>
      <c r="C33" s="22" t="s">
        <v>44</v>
      </c>
      <c r="D33" s="17" t="s">
        <v>45</v>
      </c>
      <c r="E33" s="52">
        <v>18</v>
      </c>
      <c r="F33" s="67">
        <v>8</v>
      </c>
    </row>
    <row r="34" spans="1:6" ht="16.5" thickBot="1" x14ac:dyDescent="0.3">
      <c r="A34" s="68"/>
      <c r="B34" s="74">
        <v>70118</v>
      </c>
      <c r="C34" s="70" t="s">
        <v>46</v>
      </c>
      <c r="D34" s="71" t="s">
        <v>47</v>
      </c>
      <c r="E34" s="75">
        <v>18</v>
      </c>
      <c r="F34" s="73">
        <v>8</v>
      </c>
    </row>
    <row r="35" spans="1:6" ht="16.5" thickBot="1" x14ac:dyDescent="0.3">
      <c r="B35" s="27"/>
      <c r="C35" s="28"/>
      <c r="D35" s="29"/>
      <c r="E35" s="50"/>
      <c r="F35" s="50"/>
    </row>
    <row r="36" spans="1:6" ht="16.5" thickBot="1" x14ac:dyDescent="0.3">
      <c r="B36" s="18"/>
      <c r="C36" s="21" t="s">
        <v>48</v>
      </c>
      <c r="D36" s="10"/>
      <c r="E36" s="51"/>
      <c r="F36" s="51"/>
    </row>
    <row r="37" spans="1:6" ht="15.75" x14ac:dyDescent="0.25">
      <c r="A37" s="60"/>
      <c r="B37" s="61">
        <v>70124</v>
      </c>
      <c r="C37" s="62" t="s">
        <v>49</v>
      </c>
      <c r="D37" s="63" t="s">
        <v>50</v>
      </c>
      <c r="E37" s="64">
        <v>18</v>
      </c>
      <c r="F37" s="65">
        <v>12</v>
      </c>
    </row>
    <row r="38" spans="1:6" ht="15.75" x14ac:dyDescent="0.25">
      <c r="A38" s="66"/>
      <c r="B38" s="14">
        <v>70125</v>
      </c>
      <c r="C38" s="22" t="s">
        <v>51</v>
      </c>
      <c r="D38" s="12" t="s">
        <v>52</v>
      </c>
      <c r="E38" s="49">
        <v>18</v>
      </c>
      <c r="F38" s="67">
        <v>12</v>
      </c>
    </row>
    <row r="39" spans="1:6" ht="15.75" x14ac:dyDescent="0.25">
      <c r="A39" s="66"/>
      <c r="B39" s="14">
        <v>70126</v>
      </c>
      <c r="C39" s="22" t="s">
        <v>53</v>
      </c>
      <c r="D39" s="12" t="s">
        <v>54</v>
      </c>
      <c r="E39" s="49">
        <v>18</v>
      </c>
      <c r="F39" s="67">
        <v>12</v>
      </c>
    </row>
    <row r="40" spans="1:6" ht="16.5" thickBot="1" x14ac:dyDescent="0.3">
      <c r="A40" s="68"/>
      <c r="B40" s="76">
        <v>70158</v>
      </c>
      <c r="C40" s="70" t="s">
        <v>55</v>
      </c>
      <c r="D40" s="77" t="s">
        <v>56</v>
      </c>
      <c r="E40" s="72">
        <v>18</v>
      </c>
      <c r="F40" s="73">
        <v>12</v>
      </c>
    </row>
    <row r="41" spans="1:6" ht="16.5" thickBot="1" x14ac:dyDescent="0.3">
      <c r="B41" s="30"/>
      <c r="C41" s="26"/>
      <c r="D41" s="26"/>
      <c r="E41" s="53"/>
      <c r="F41" s="53"/>
    </row>
    <row r="42" spans="1:6" ht="16.5" thickBot="1" x14ac:dyDescent="0.3">
      <c r="B42" s="4"/>
      <c r="C42" s="128" t="s">
        <v>306</v>
      </c>
      <c r="D42" s="124"/>
      <c r="E42" s="125"/>
      <c r="F42" s="127"/>
    </row>
    <row r="43" spans="1:6" ht="15.75" x14ac:dyDescent="0.25">
      <c r="A43" s="60"/>
      <c r="B43" s="129">
        <v>70151</v>
      </c>
      <c r="C43" s="130" t="s">
        <v>307</v>
      </c>
      <c r="D43" s="84" t="s">
        <v>308</v>
      </c>
      <c r="E43" s="131">
        <v>18</v>
      </c>
      <c r="F43" s="93"/>
    </row>
    <row r="44" spans="1:6" ht="15.75" x14ac:dyDescent="0.25">
      <c r="A44" s="66"/>
      <c r="B44" s="118">
        <v>70155</v>
      </c>
      <c r="C44" s="116" t="s">
        <v>309</v>
      </c>
      <c r="D44" s="17" t="s">
        <v>310</v>
      </c>
      <c r="E44" s="120">
        <v>18</v>
      </c>
      <c r="F44" s="94"/>
    </row>
    <row r="45" spans="1:6" ht="16.5" thickBot="1" x14ac:dyDescent="0.3">
      <c r="A45" s="68"/>
      <c r="B45" s="121">
        <v>70420</v>
      </c>
      <c r="C45" s="117" t="s">
        <v>311</v>
      </c>
      <c r="D45" s="77" t="s">
        <v>312</v>
      </c>
      <c r="E45" s="123">
        <v>12</v>
      </c>
      <c r="F45" s="95"/>
    </row>
    <row r="46" spans="1:6" ht="16.5" thickBot="1" x14ac:dyDescent="0.3">
      <c r="B46" s="30"/>
      <c r="C46" s="26"/>
      <c r="D46" s="26"/>
      <c r="E46" s="53"/>
      <c r="F46" s="53"/>
    </row>
    <row r="47" spans="1:6" ht="16.5" thickBot="1" x14ac:dyDescent="0.3">
      <c r="B47" s="18"/>
      <c r="C47" s="21" t="s">
        <v>271</v>
      </c>
      <c r="D47" s="10"/>
      <c r="E47" s="51"/>
      <c r="F47" s="51"/>
    </row>
    <row r="48" spans="1:6" ht="15.75" x14ac:dyDescent="0.25">
      <c r="A48" s="60"/>
      <c r="B48" s="61">
        <v>89600</v>
      </c>
      <c r="C48" s="62" t="s">
        <v>287</v>
      </c>
      <c r="D48" s="63" t="s">
        <v>284</v>
      </c>
      <c r="E48" s="64">
        <v>18</v>
      </c>
      <c r="F48" s="65">
        <v>8</v>
      </c>
    </row>
    <row r="49" spans="1:6" ht="15.75" x14ac:dyDescent="0.25">
      <c r="A49" s="66"/>
      <c r="B49" s="14">
        <v>89602</v>
      </c>
      <c r="C49" s="22" t="s">
        <v>288</v>
      </c>
      <c r="D49" s="12" t="s">
        <v>285</v>
      </c>
      <c r="E49" s="49">
        <v>18</v>
      </c>
      <c r="F49" s="67">
        <v>8</v>
      </c>
    </row>
    <row r="50" spans="1:6" ht="16.5" thickBot="1" x14ac:dyDescent="0.3">
      <c r="A50" s="68"/>
      <c r="B50" s="69">
        <v>89599</v>
      </c>
      <c r="C50" s="70" t="s">
        <v>289</v>
      </c>
      <c r="D50" s="71" t="s">
        <v>286</v>
      </c>
      <c r="E50" s="72">
        <v>18</v>
      </c>
      <c r="F50" s="73">
        <v>8</v>
      </c>
    </row>
    <row r="51" spans="1:6" ht="16.5" thickBot="1" x14ac:dyDescent="0.3">
      <c r="B51" s="30"/>
      <c r="C51" s="26"/>
      <c r="D51" s="26"/>
      <c r="E51" s="53"/>
      <c r="F51" s="53"/>
    </row>
    <row r="52" spans="1:6" ht="16.5" thickBot="1" x14ac:dyDescent="0.3">
      <c r="B52" s="11"/>
      <c r="C52" s="21" t="s">
        <v>58</v>
      </c>
      <c r="D52" s="10"/>
      <c r="E52" s="51"/>
      <c r="F52" s="51"/>
    </row>
    <row r="53" spans="1:6" ht="15.75" x14ac:dyDescent="0.25">
      <c r="A53" s="60"/>
      <c r="B53" s="81">
        <v>70131</v>
      </c>
      <c r="C53" s="62" t="s">
        <v>59</v>
      </c>
      <c r="D53" s="63" t="s">
        <v>60</v>
      </c>
      <c r="E53" s="82">
        <v>20</v>
      </c>
      <c r="F53" s="65">
        <v>18</v>
      </c>
    </row>
    <row r="54" spans="1:6" ht="15.75" x14ac:dyDescent="0.25">
      <c r="A54" s="66"/>
      <c r="B54" s="14">
        <v>70132</v>
      </c>
      <c r="C54" s="22" t="s">
        <v>61</v>
      </c>
      <c r="D54" s="12" t="s">
        <v>62</v>
      </c>
      <c r="E54" s="52">
        <v>20</v>
      </c>
      <c r="F54" s="67">
        <v>18</v>
      </c>
    </row>
    <row r="55" spans="1:6" ht="15.75" x14ac:dyDescent="0.25">
      <c r="A55" s="66"/>
      <c r="B55" s="14">
        <v>70135</v>
      </c>
      <c r="C55" s="22" t="s">
        <v>63</v>
      </c>
      <c r="D55" s="12" t="s">
        <v>64</v>
      </c>
      <c r="E55" s="52">
        <v>20</v>
      </c>
      <c r="F55" s="67">
        <v>18</v>
      </c>
    </row>
    <row r="56" spans="1:6" ht="16.5" thickBot="1" x14ac:dyDescent="0.3">
      <c r="A56" s="68"/>
      <c r="B56" s="74">
        <v>70152</v>
      </c>
      <c r="C56" s="70" t="s">
        <v>65</v>
      </c>
      <c r="D56" s="77" t="s">
        <v>66</v>
      </c>
      <c r="E56" s="75">
        <v>20</v>
      </c>
      <c r="F56" s="73">
        <v>18</v>
      </c>
    </row>
    <row r="57" spans="1:6" ht="16.5" thickBot="1" x14ac:dyDescent="0.3">
      <c r="B57" s="31"/>
      <c r="C57" s="28"/>
      <c r="D57" s="29"/>
      <c r="E57" s="50"/>
      <c r="F57" s="50"/>
    </row>
    <row r="58" spans="1:6" ht="16.5" thickBot="1" x14ac:dyDescent="0.3">
      <c r="B58" s="11"/>
      <c r="C58" s="21" t="s">
        <v>67</v>
      </c>
      <c r="D58" s="10"/>
      <c r="E58" s="51"/>
      <c r="F58" s="51"/>
    </row>
    <row r="59" spans="1:6" ht="15.75" x14ac:dyDescent="0.25">
      <c r="A59" s="60"/>
      <c r="B59" s="83">
        <v>70146</v>
      </c>
      <c r="C59" s="62" t="s">
        <v>68</v>
      </c>
      <c r="D59" s="84" t="s">
        <v>69</v>
      </c>
      <c r="E59" s="64">
        <v>18</v>
      </c>
      <c r="F59" s="65">
        <v>8</v>
      </c>
    </row>
    <row r="60" spans="1:6" ht="15.75" x14ac:dyDescent="0.25">
      <c r="A60" s="66"/>
      <c r="B60" s="14">
        <v>71112</v>
      </c>
      <c r="C60" s="22" t="s">
        <v>292</v>
      </c>
      <c r="D60" s="17" t="s">
        <v>70</v>
      </c>
      <c r="E60" s="52">
        <v>18</v>
      </c>
      <c r="F60" s="67">
        <v>8</v>
      </c>
    </row>
    <row r="61" spans="1:6" ht="15.75" hidden="1" x14ac:dyDescent="0.25">
      <c r="A61" s="66"/>
      <c r="B61" s="14">
        <v>89600</v>
      </c>
      <c r="C61" s="22" t="s">
        <v>71</v>
      </c>
      <c r="D61" s="12" t="s">
        <v>72</v>
      </c>
      <c r="E61" s="49">
        <v>24</v>
      </c>
      <c r="F61" s="67" t="s">
        <v>7</v>
      </c>
    </row>
    <row r="62" spans="1:6" ht="15.75" hidden="1" x14ac:dyDescent="0.25">
      <c r="A62" s="66"/>
      <c r="B62" s="14">
        <v>89602</v>
      </c>
      <c r="C62" s="22" t="s">
        <v>73</v>
      </c>
      <c r="D62" s="12" t="s">
        <v>74</v>
      </c>
      <c r="E62" s="49">
        <v>24</v>
      </c>
      <c r="F62" s="67" t="s">
        <v>7</v>
      </c>
    </row>
    <row r="63" spans="1:6" ht="15.75" hidden="1" x14ac:dyDescent="0.25">
      <c r="A63" s="66"/>
      <c r="B63" s="14">
        <v>89605</v>
      </c>
      <c r="C63" s="22" t="s">
        <v>75</v>
      </c>
      <c r="D63" s="12" t="s">
        <v>76</v>
      </c>
      <c r="E63" s="49">
        <v>24</v>
      </c>
      <c r="F63" s="67" t="s">
        <v>7</v>
      </c>
    </row>
    <row r="64" spans="1:6" ht="15.75" hidden="1" x14ac:dyDescent="0.25">
      <c r="A64" s="66"/>
      <c r="B64" s="14">
        <v>89606</v>
      </c>
      <c r="C64" s="22" t="s">
        <v>77</v>
      </c>
      <c r="D64" s="12" t="s">
        <v>78</v>
      </c>
      <c r="E64" s="49">
        <v>24</v>
      </c>
      <c r="F64" s="67" t="s">
        <v>7</v>
      </c>
    </row>
    <row r="65" spans="1:6" ht="15.75" hidden="1" x14ac:dyDescent="0.25">
      <c r="A65" s="66"/>
      <c r="B65" s="14">
        <v>89607</v>
      </c>
      <c r="C65" s="22" t="s">
        <v>79</v>
      </c>
      <c r="D65" s="12" t="s">
        <v>80</v>
      </c>
      <c r="E65" s="49">
        <v>24</v>
      </c>
      <c r="F65" s="67" t="s">
        <v>7</v>
      </c>
    </row>
    <row r="66" spans="1:6" ht="15.75" hidden="1" x14ac:dyDescent="0.25">
      <c r="A66" s="66"/>
      <c r="B66" s="14">
        <v>89604</v>
      </c>
      <c r="C66" s="22" t="s">
        <v>81</v>
      </c>
      <c r="D66" s="12" t="s">
        <v>82</v>
      </c>
      <c r="E66" s="49">
        <v>24</v>
      </c>
      <c r="F66" s="67" t="s">
        <v>7</v>
      </c>
    </row>
    <row r="67" spans="1:6" ht="15.75" hidden="1" x14ac:dyDescent="0.25">
      <c r="A67" s="66"/>
      <c r="B67" s="14">
        <v>89608</v>
      </c>
      <c r="C67" s="22" t="s">
        <v>83</v>
      </c>
      <c r="D67" s="12" t="s">
        <v>84</v>
      </c>
      <c r="E67" s="49">
        <v>24</v>
      </c>
      <c r="F67" s="67" t="s">
        <v>7</v>
      </c>
    </row>
    <row r="68" spans="1:6" ht="15.75" hidden="1" x14ac:dyDescent="0.25">
      <c r="A68" s="66"/>
      <c r="B68" s="14">
        <v>89601</v>
      </c>
      <c r="C68" s="22" t="s">
        <v>85</v>
      </c>
      <c r="D68" s="12" t="s">
        <v>72</v>
      </c>
      <c r="E68" s="49">
        <v>48</v>
      </c>
      <c r="F68" s="67" t="s">
        <v>7</v>
      </c>
    </row>
    <row r="69" spans="1:6" ht="15.75" hidden="1" x14ac:dyDescent="0.25">
      <c r="A69" s="66"/>
      <c r="B69" s="14">
        <v>89603</v>
      </c>
      <c r="C69" s="22" t="s">
        <v>86</v>
      </c>
      <c r="D69" s="12" t="s">
        <v>74</v>
      </c>
      <c r="E69" s="49">
        <v>48</v>
      </c>
      <c r="F69" s="67" t="s">
        <v>7</v>
      </c>
    </row>
    <row r="70" spans="1:6" ht="15.75" x14ac:dyDescent="0.25">
      <c r="A70" s="66"/>
      <c r="B70" s="14">
        <v>71125</v>
      </c>
      <c r="C70" s="22" t="s">
        <v>280</v>
      </c>
      <c r="D70" s="12" t="s">
        <v>276</v>
      </c>
      <c r="E70" s="49">
        <v>18</v>
      </c>
      <c r="F70" s="67">
        <v>8</v>
      </c>
    </row>
    <row r="71" spans="1:6" ht="16.5" thickBot="1" x14ac:dyDescent="0.3">
      <c r="A71" s="68"/>
      <c r="B71" s="85">
        <v>71126</v>
      </c>
      <c r="C71" s="86" t="s">
        <v>281</v>
      </c>
      <c r="D71" s="71" t="s">
        <v>276</v>
      </c>
      <c r="E71" s="72">
        <v>18</v>
      </c>
      <c r="F71" s="73">
        <v>8</v>
      </c>
    </row>
    <row r="72" spans="1:6" ht="16.5" thickBot="1" x14ac:dyDescent="0.3">
      <c r="B72" s="26"/>
      <c r="C72" s="26"/>
      <c r="D72" s="26"/>
      <c r="E72" s="53"/>
      <c r="F72" s="50"/>
    </row>
    <row r="73" spans="1:6" ht="16.5" thickBot="1" x14ac:dyDescent="0.3">
      <c r="B73" s="11"/>
      <c r="C73" s="21" t="s">
        <v>87</v>
      </c>
      <c r="D73" s="10"/>
      <c r="E73" s="51"/>
      <c r="F73" s="51"/>
    </row>
    <row r="74" spans="1:6" ht="16.5" thickBot="1" x14ac:dyDescent="0.3">
      <c r="A74" s="87"/>
      <c r="B74" s="88">
        <v>70129</v>
      </c>
      <c r="C74" s="89" t="s">
        <v>88</v>
      </c>
      <c r="D74" s="90" t="s">
        <v>89</v>
      </c>
      <c r="E74" s="91">
        <v>18</v>
      </c>
      <c r="F74" s="92">
        <v>12</v>
      </c>
    </row>
    <row r="75" spans="1:6" ht="16.5" thickBot="1" x14ac:dyDescent="0.3">
      <c r="A75" s="109"/>
      <c r="B75" s="134"/>
      <c r="C75" s="135"/>
      <c r="D75" s="136"/>
      <c r="E75" s="137"/>
      <c r="F75" s="137"/>
    </row>
    <row r="76" spans="1:6" ht="16.5" thickBot="1" x14ac:dyDescent="0.3">
      <c r="B76" s="11"/>
      <c r="C76" s="138" t="s">
        <v>90</v>
      </c>
      <c r="D76" s="10"/>
      <c r="E76" s="51"/>
      <c r="F76" s="51"/>
    </row>
    <row r="77" spans="1:6" ht="15.75" x14ac:dyDescent="0.25">
      <c r="A77" s="60"/>
      <c r="B77" s="61">
        <v>70301</v>
      </c>
      <c r="C77" s="62" t="s">
        <v>91</v>
      </c>
      <c r="D77" s="63" t="s">
        <v>92</v>
      </c>
      <c r="E77" s="64">
        <v>16</v>
      </c>
      <c r="F77" s="65">
        <v>8</v>
      </c>
    </row>
    <row r="78" spans="1:6" ht="15.75" x14ac:dyDescent="0.25">
      <c r="A78" s="66"/>
      <c r="B78" s="14">
        <v>70302</v>
      </c>
      <c r="C78" s="22" t="s">
        <v>93</v>
      </c>
      <c r="D78" s="12" t="s">
        <v>94</v>
      </c>
      <c r="E78" s="49">
        <v>16</v>
      </c>
      <c r="F78" s="67">
        <v>8</v>
      </c>
    </row>
    <row r="79" spans="1:6" ht="15.75" x14ac:dyDescent="0.25">
      <c r="A79" s="66"/>
      <c r="B79" s="14">
        <v>70341</v>
      </c>
      <c r="C79" s="22" t="s">
        <v>95</v>
      </c>
      <c r="D79" s="12" t="s">
        <v>96</v>
      </c>
      <c r="E79" s="49">
        <v>18</v>
      </c>
      <c r="F79" s="67">
        <v>9</v>
      </c>
    </row>
    <row r="80" spans="1:6" ht="15.75" x14ac:dyDescent="0.25">
      <c r="A80" s="66"/>
      <c r="B80" s="118">
        <v>70315</v>
      </c>
      <c r="C80" s="132" t="s">
        <v>316</v>
      </c>
      <c r="D80" s="17" t="s">
        <v>315</v>
      </c>
      <c r="E80" s="120">
        <v>13</v>
      </c>
      <c r="F80" s="67"/>
    </row>
    <row r="81" spans="1:6" ht="15.75" x14ac:dyDescent="0.25">
      <c r="A81" s="66"/>
      <c r="B81" s="118">
        <v>70317</v>
      </c>
      <c r="C81" s="132" t="s">
        <v>314</v>
      </c>
      <c r="D81" s="17" t="s">
        <v>313</v>
      </c>
      <c r="E81" s="120">
        <v>13</v>
      </c>
      <c r="F81" s="67"/>
    </row>
    <row r="82" spans="1:6" ht="16.5" thickBot="1" x14ac:dyDescent="0.3">
      <c r="A82" s="68"/>
      <c r="B82" s="191">
        <v>70348</v>
      </c>
      <c r="C82" s="192" t="s">
        <v>389</v>
      </c>
      <c r="D82" s="193" t="s">
        <v>390</v>
      </c>
      <c r="E82" s="123"/>
      <c r="F82" s="73"/>
    </row>
    <row r="83" spans="1:6" ht="16.5" thickBot="1" x14ac:dyDescent="0.3">
      <c r="B83" s="25"/>
      <c r="C83" s="28"/>
      <c r="D83" s="26"/>
      <c r="E83" s="53"/>
      <c r="F83" s="53"/>
    </row>
    <row r="84" spans="1:6" ht="16.5" thickBot="1" x14ac:dyDescent="0.3">
      <c r="B84" s="11"/>
      <c r="C84" s="21" t="s">
        <v>97</v>
      </c>
      <c r="D84" s="10"/>
      <c r="E84" s="51"/>
      <c r="F84" s="51"/>
    </row>
    <row r="85" spans="1:6" ht="15.75" x14ac:dyDescent="0.25">
      <c r="A85" s="60"/>
      <c r="B85" s="61">
        <v>70303</v>
      </c>
      <c r="C85" s="62" t="s">
        <v>98</v>
      </c>
      <c r="D85" s="63" t="s">
        <v>99</v>
      </c>
      <c r="E85" s="82">
        <v>18</v>
      </c>
      <c r="F85" s="93">
        <v>9</v>
      </c>
    </row>
    <row r="86" spans="1:6" ht="15.75" x14ac:dyDescent="0.25">
      <c r="A86" s="66"/>
      <c r="B86" s="14">
        <v>70304</v>
      </c>
      <c r="C86" s="22" t="s">
        <v>100</v>
      </c>
      <c r="D86" s="12" t="s">
        <v>101</v>
      </c>
      <c r="E86" s="52">
        <v>18</v>
      </c>
      <c r="F86" s="94">
        <v>9</v>
      </c>
    </row>
    <row r="87" spans="1:6" ht="15.75" x14ac:dyDescent="0.25">
      <c r="A87" s="66"/>
      <c r="B87" s="14">
        <v>70305</v>
      </c>
      <c r="C87" s="22" t="s">
        <v>102</v>
      </c>
      <c r="D87" s="12" t="s">
        <v>103</v>
      </c>
      <c r="E87" s="52">
        <v>16</v>
      </c>
      <c r="F87" s="94">
        <v>8</v>
      </c>
    </row>
    <row r="88" spans="1:6" ht="16.5" thickBot="1" x14ac:dyDescent="0.3">
      <c r="A88" s="68"/>
      <c r="B88" s="69">
        <v>70308</v>
      </c>
      <c r="C88" s="70" t="s">
        <v>104</v>
      </c>
      <c r="D88" s="71" t="s">
        <v>105</v>
      </c>
      <c r="E88" s="75">
        <v>16</v>
      </c>
      <c r="F88" s="95">
        <v>8</v>
      </c>
    </row>
    <row r="89" spans="1:6" ht="16.5" thickBot="1" x14ac:dyDescent="0.3">
      <c r="B89" s="25"/>
      <c r="C89" s="28"/>
      <c r="D89" s="26"/>
      <c r="E89" s="53"/>
      <c r="F89" s="53"/>
    </row>
    <row r="90" spans="1:6" ht="16.5" thickBot="1" x14ac:dyDescent="0.3">
      <c r="B90" s="11"/>
      <c r="C90" s="21" t="s">
        <v>107</v>
      </c>
      <c r="D90" s="10"/>
      <c r="E90" s="51"/>
      <c r="F90" s="51"/>
    </row>
    <row r="91" spans="1:6" ht="15.75" x14ac:dyDescent="0.25">
      <c r="A91" s="60"/>
      <c r="B91" s="83">
        <v>70309</v>
      </c>
      <c r="C91" s="62" t="s">
        <v>108</v>
      </c>
      <c r="D91" s="84" t="s">
        <v>109</v>
      </c>
      <c r="E91" s="82">
        <v>18</v>
      </c>
      <c r="F91" s="93">
        <v>8</v>
      </c>
    </row>
    <row r="92" spans="1:6" ht="15.75" x14ac:dyDescent="0.25">
      <c r="A92" s="66"/>
      <c r="B92" s="14">
        <v>70321</v>
      </c>
      <c r="C92" s="23" t="s">
        <v>110</v>
      </c>
      <c r="D92" s="12" t="s">
        <v>111</v>
      </c>
      <c r="E92" s="49">
        <v>12</v>
      </c>
      <c r="F92" s="67">
        <v>6</v>
      </c>
    </row>
    <row r="93" spans="1:6" ht="15.75" x14ac:dyDescent="0.25">
      <c r="A93" s="110"/>
      <c r="B93" s="111">
        <v>70322</v>
      </c>
      <c r="C93" s="143" t="s">
        <v>112</v>
      </c>
      <c r="D93" s="113" t="s">
        <v>113</v>
      </c>
      <c r="E93" s="114">
        <v>12</v>
      </c>
      <c r="F93" s="115">
        <v>6</v>
      </c>
    </row>
    <row r="94" spans="1:6" ht="16.5" thickBot="1" x14ac:dyDescent="0.3">
      <c r="A94" s="144"/>
      <c r="B94" s="121">
        <v>70323</v>
      </c>
      <c r="C94" s="122" t="s">
        <v>317</v>
      </c>
      <c r="D94" s="77" t="s">
        <v>318</v>
      </c>
      <c r="E94" s="123">
        <v>24</v>
      </c>
      <c r="F94" s="73"/>
    </row>
    <row r="95" spans="1:6" ht="16.5" thickBot="1" x14ac:dyDescent="0.3">
      <c r="B95" s="32"/>
      <c r="C95" s="33"/>
      <c r="D95" s="29"/>
      <c r="E95" s="50"/>
      <c r="F95" s="53"/>
    </row>
    <row r="96" spans="1:6" ht="16.5" thickBot="1" x14ac:dyDescent="0.3">
      <c r="B96" s="11"/>
      <c r="C96" s="21" t="s">
        <v>115</v>
      </c>
      <c r="D96" s="10"/>
      <c r="E96" s="51"/>
      <c r="F96" s="51"/>
    </row>
    <row r="97" spans="1:6" ht="15.75" x14ac:dyDescent="0.25">
      <c r="A97" s="60"/>
      <c r="B97" s="61">
        <v>70401</v>
      </c>
      <c r="C97" s="62" t="s">
        <v>116</v>
      </c>
      <c r="D97" s="63" t="s">
        <v>117</v>
      </c>
      <c r="E97" s="64">
        <v>18</v>
      </c>
      <c r="F97" s="65">
        <v>9</v>
      </c>
    </row>
    <row r="98" spans="1:6" ht="15.75" x14ac:dyDescent="0.25">
      <c r="A98" s="66"/>
      <c r="B98" s="14">
        <v>70402</v>
      </c>
      <c r="C98" s="22" t="s">
        <v>118</v>
      </c>
      <c r="D98" s="12" t="s">
        <v>119</v>
      </c>
      <c r="E98" s="49">
        <v>18</v>
      </c>
      <c r="F98" s="67">
        <v>9</v>
      </c>
    </row>
    <row r="99" spans="1:6" ht="15.75" x14ac:dyDescent="0.25">
      <c r="A99" s="66"/>
      <c r="B99" s="14">
        <v>70400</v>
      </c>
      <c r="C99" s="22" t="s">
        <v>120</v>
      </c>
      <c r="D99" s="12" t="s">
        <v>121</v>
      </c>
      <c r="E99" s="49">
        <v>18</v>
      </c>
      <c r="F99" s="67">
        <v>9</v>
      </c>
    </row>
    <row r="100" spans="1:6" ht="15.75" x14ac:dyDescent="0.25">
      <c r="A100" s="66"/>
      <c r="B100" s="14"/>
      <c r="C100" s="22" t="s">
        <v>319</v>
      </c>
      <c r="D100" s="12" t="s">
        <v>320</v>
      </c>
      <c r="E100" s="49"/>
      <c r="F100" s="67"/>
    </row>
    <row r="101" spans="1:6" ht="15.75" x14ac:dyDescent="0.25">
      <c r="A101" s="66"/>
      <c r="B101" s="14">
        <v>70406</v>
      </c>
      <c r="C101" s="22" t="s">
        <v>122</v>
      </c>
      <c r="D101" s="12" t="s">
        <v>123</v>
      </c>
      <c r="E101" s="49">
        <v>18</v>
      </c>
      <c r="F101" s="67">
        <v>9</v>
      </c>
    </row>
    <row r="102" spans="1:6" ht="15.75" hidden="1" x14ac:dyDescent="0.25">
      <c r="A102" s="66"/>
      <c r="B102" s="14">
        <v>89615</v>
      </c>
      <c r="C102" s="22" t="s">
        <v>124</v>
      </c>
      <c r="D102" s="12" t="s">
        <v>125</v>
      </c>
      <c r="E102" s="49">
        <v>12</v>
      </c>
      <c r="F102" s="67" t="s">
        <v>106</v>
      </c>
    </row>
    <row r="103" spans="1:6" ht="15.75" hidden="1" x14ac:dyDescent="0.25">
      <c r="A103" s="66"/>
      <c r="B103" s="14">
        <v>89616</v>
      </c>
      <c r="C103" s="22" t="s">
        <v>126</v>
      </c>
      <c r="D103" s="12" t="s">
        <v>125</v>
      </c>
      <c r="E103" s="49">
        <v>12</v>
      </c>
      <c r="F103" s="67" t="s">
        <v>106</v>
      </c>
    </row>
    <row r="104" spans="1:6" ht="15.75" hidden="1" x14ac:dyDescent="0.25">
      <c r="A104" s="66"/>
      <c r="B104" s="14">
        <v>89613</v>
      </c>
      <c r="C104" s="22" t="s">
        <v>127</v>
      </c>
      <c r="D104" s="12" t="s">
        <v>128</v>
      </c>
      <c r="E104" s="49">
        <v>12</v>
      </c>
      <c r="F104" s="67" t="s">
        <v>106</v>
      </c>
    </row>
    <row r="105" spans="1:6" ht="15.75" x14ac:dyDescent="0.25">
      <c r="A105" s="66"/>
      <c r="B105" s="14">
        <v>89613</v>
      </c>
      <c r="C105" s="22" t="s">
        <v>272</v>
      </c>
      <c r="D105" s="12" t="s">
        <v>290</v>
      </c>
      <c r="E105" s="49">
        <v>18</v>
      </c>
      <c r="F105" s="67">
        <v>9</v>
      </c>
    </row>
    <row r="106" spans="1:6" ht="15.75" x14ac:dyDescent="0.25">
      <c r="A106" s="66"/>
      <c r="B106" s="14">
        <v>89615</v>
      </c>
      <c r="C106" s="22" t="s">
        <v>273</v>
      </c>
      <c r="D106" s="12" t="s">
        <v>291</v>
      </c>
      <c r="E106" s="49">
        <v>18</v>
      </c>
      <c r="F106" s="67">
        <v>9</v>
      </c>
    </row>
    <row r="107" spans="1:6" ht="15.75" x14ac:dyDescent="0.25">
      <c r="A107" s="66"/>
      <c r="B107" s="14">
        <v>78680</v>
      </c>
      <c r="C107" s="22" t="s">
        <v>260</v>
      </c>
      <c r="D107" s="12" t="s">
        <v>262</v>
      </c>
      <c r="E107" s="49">
        <v>18</v>
      </c>
      <c r="F107" s="67">
        <v>9</v>
      </c>
    </row>
    <row r="108" spans="1:6" ht="16.5" thickBot="1" x14ac:dyDescent="0.3">
      <c r="A108" s="68"/>
      <c r="B108" s="69">
        <v>78682</v>
      </c>
      <c r="C108" s="70" t="s">
        <v>261</v>
      </c>
      <c r="D108" s="71" t="s">
        <v>263</v>
      </c>
      <c r="E108" s="72">
        <v>18</v>
      </c>
      <c r="F108" s="73">
        <v>9</v>
      </c>
    </row>
    <row r="109" spans="1:6" ht="16.5" thickBot="1" x14ac:dyDescent="0.3">
      <c r="B109" s="35"/>
      <c r="C109" s="36"/>
      <c r="D109" s="37"/>
      <c r="E109" s="54"/>
      <c r="F109" s="54"/>
    </row>
    <row r="110" spans="1:6" ht="16.5" thickBot="1" x14ac:dyDescent="0.3">
      <c r="B110" s="11"/>
      <c r="C110" s="21" t="s">
        <v>129</v>
      </c>
      <c r="D110" s="10"/>
      <c r="E110" s="51"/>
      <c r="F110" s="51"/>
    </row>
    <row r="111" spans="1:6" ht="15.75" x14ac:dyDescent="0.25">
      <c r="A111" s="60"/>
      <c r="B111" s="61">
        <v>70411</v>
      </c>
      <c r="C111" s="62" t="s">
        <v>130</v>
      </c>
      <c r="D111" s="84" t="s">
        <v>131</v>
      </c>
      <c r="E111" s="82">
        <v>12</v>
      </c>
      <c r="F111" s="93">
        <v>4</v>
      </c>
    </row>
    <row r="112" spans="1:6" ht="15.75" x14ac:dyDescent="0.25">
      <c r="A112" s="66"/>
      <c r="B112" s="14">
        <v>70412</v>
      </c>
      <c r="C112" s="22" t="s">
        <v>132</v>
      </c>
      <c r="D112" s="17" t="s">
        <v>133</v>
      </c>
      <c r="E112" s="52">
        <v>12</v>
      </c>
      <c r="F112" s="94">
        <v>4</v>
      </c>
    </row>
    <row r="113" spans="1:6" ht="15.75" x14ac:dyDescent="0.25">
      <c r="A113" s="66"/>
      <c r="B113" s="14">
        <v>70413</v>
      </c>
      <c r="C113" s="22" t="s">
        <v>134</v>
      </c>
      <c r="D113" s="17" t="s">
        <v>135</v>
      </c>
      <c r="E113" s="52">
        <v>12</v>
      </c>
      <c r="F113" s="94">
        <v>4</v>
      </c>
    </row>
    <row r="114" spans="1:6" ht="15.75" x14ac:dyDescent="0.25">
      <c r="A114" s="66"/>
      <c r="B114" s="14">
        <v>70415</v>
      </c>
      <c r="C114" s="22" t="s">
        <v>136</v>
      </c>
      <c r="D114" s="17" t="s">
        <v>137</v>
      </c>
      <c r="E114" s="52">
        <v>12</v>
      </c>
      <c r="F114" s="94">
        <v>4</v>
      </c>
    </row>
    <row r="115" spans="1:6" ht="16.5" thickBot="1" x14ac:dyDescent="0.3">
      <c r="A115" s="68"/>
      <c r="B115" s="74">
        <v>70416</v>
      </c>
      <c r="C115" s="70" t="s">
        <v>138</v>
      </c>
      <c r="D115" s="77" t="s">
        <v>139</v>
      </c>
      <c r="E115" s="75">
        <v>12</v>
      </c>
      <c r="F115" s="95">
        <v>4</v>
      </c>
    </row>
    <row r="116" spans="1:6" ht="15.75" thickBot="1" x14ac:dyDescent="0.3">
      <c r="B116" s="26"/>
      <c r="C116" s="26"/>
      <c r="D116" s="26"/>
      <c r="E116" s="55"/>
      <c r="F116" s="55"/>
    </row>
    <row r="117" spans="1:6" ht="16.5" thickBot="1" x14ac:dyDescent="0.3">
      <c r="B117" s="11"/>
      <c r="C117" s="21" t="s">
        <v>140</v>
      </c>
      <c r="D117" s="10"/>
      <c r="E117" s="51"/>
      <c r="F117" s="51"/>
    </row>
    <row r="118" spans="1:6" ht="15.75" x14ac:dyDescent="0.25">
      <c r="A118" s="60"/>
      <c r="B118" s="61">
        <v>70306</v>
      </c>
      <c r="C118" s="62" t="s">
        <v>141</v>
      </c>
      <c r="D118" s="84" t="s">
        <v>142</v>
      </c>
      <c r="E118" s="82">
        <v>18</v>
      </c>
      <c r="F118" s="93">
        <v>6</v>
      </c>
    </row>
    <row r="119" spans="1:6" ht="16.5" thickBot="1" x14ac:dyDescent="0.3">
      <c r="A119" s="68"/>
      <c r="B119" s="74">
        <v>70408</v>
      </c>
      <c r="C119" s="70" t="s">
        <v>143</v>
      </c>
      <c r="D119" s="77" t="s">
        <v>144</v>
      </c>
      <c r="E119" s="75">
        <v>18</v>
      </c>
      <c r="F119" s="95">
        <v>6</v>
      </c>
    </row>
    <row r="120" spans="1:6" ht="15.75" thickBot="1" x14ac:dyDescent="0.3">
      <c r="B120" s="26"/>
      <c r="C120" s="26"/>
      <c r="D120" s="26"/>
      <c r="E120" s="55"/>
      <c r="F120" s="55"/>
    </row>
    <row r="121" spans="1:6" ht="16.5" thickBot="1" x14ac:dyDescent="0.3">
      <c r="B121" s="11"/>
      <c r="C121" s="21" t="s">
        <v>145</v>
      </c>
      <c r="D121" s="10"/>
      <c r="E121" s="51"/>
      <c r="F121" s="51"/>
    </row>
    <row r="122" spans="1:6" ht="15.75" x14ac:dyDescent="0.25">
      <c r="A122" s="60"/>
      <c r="B122" s="61">
        <v>74788</v>
      </c>
      <c r="C122" s="98" t="s">
        <v>274</v>
      </c>
      <c r="D122" s="63" t="s">
        <v>276</v>
      </c>
      <c r="E122" s="64">
        <v>6</v>
      </c>
      <c r="F122" s="65">
        <v>3</v>
      </c>
    </row>
    <row r="123" spans="1:6" ht="15.75" x14ac:dyDescent="0.25">
      <c r="A123" s="66"/>
      <c r="B123" s="14">
        <v>74789</v>
      </c>
      <c r="C123" s="43" t="s">
        <v>275</v>
      </c>
      <c r="D123" s="12" t="s">
        <v>276</v>
      </c>
      <c r="E123" s="49">
        <v>6</v>
      </c>
      <c r="F123" s="67">
        <v>3</v>
      </c>
    </row>
    <row r="124" spans="1:6" ht="15.75" x14ac:dyDescent="0.25">
      <c r="A124" s="66"/>
      <c r="B124" s="14">
        <v>70423</v>
      </c>
      <c r="C124" s="22" t="s">
        <v>147</v>
      </c>
      <c r="D124" s="15" t="s">
        <v>148</v>
      </c>
      <c r="E124" s="56">
        <v>6</v>
      </c>
      <c r="F124" s="99">
        <v>3</v>
      </c>
    </row>
    <row r="125" spans="1:6" ht="15.75" x14ac:dyDescent="0.25">
      <c r="A125" s="66"/>
      <c r="B125" s="14">
        <v>70424</v>
      </c>
      <c r="C125" s="22" t="s">
        <v>149</v>
      </c>
      <c r="D125" s="15" t="s">
        <v>148</v>
      </c>
      <c r="E125" s="56">
        <v>6</v>
      </c>
      <c r="F125" s="99">
        <v>3</v>
      </c>
    </row>
    <row r="126" spans="1:6" ht="15.75" x14ac:dyDescent="0.25">
      <c r="A126" s="66"/>
      <c r="B126" s="14">
        <v>70426</v>
      </c>
      <c r="C126" s="22" t="s">
        <v>150</v>
      </c>
      <c r="D126" s="15" t="s">
        <v>151</v>
      </c>
      <c r="E126" s="56">
        <v>6</v>
      </c>
      <c r="F126" s="99">
        <v>3</v>
      </c>
    </row>
    <row r="127" spans="1:6" ht="15.75" x14ac:dyDescent="0.25">
      <c r="A127" s="66"/>
      <c r="B127" s="14">
        <v>70421</v>
      </c>
      <c r="C127" s="22" t="s">
        <v>152</v>
      </c>
      <c r="D127" s="15" t="s">
        <v>153</v>
      </c>
      <c r="E127" s="56">
        <v>10</v>
      </c>
      <c r="F127" s="99">
        <v>5</v>
      </c>
    </row>
    <row r="128" spans="1:6" ht="15.75" x14ac:dyDescent="0.25">
      <c r="A128" s="66"/>
      <c r="B128" s="14">
        <v>70422</v>
      </c>
      <c r="C128" s="22" t="s">
        <v>154</v>
      </c>
      <c r="D128" s="15" t="s">
        <v>153</v>
      </c>
      <c r="E128" s="56">
        <v>10</v>
      </c>
      <c r="F128" s="99">
        <v>5</v>
      </c>
    </row>
    <row r="129" spans="1:6" ht="15.75" x14ac:dyDescent="0.25">
      <c r="A129" s="66"/>
      <c r="B129" s="14">
        <v>70404</v>
      </c>
      <c r="C129" s="22" t="s">
        <v>155</v>
      </c>
      <c r="D129" s="15" t="s">
        <v>156</v>
      </c>
      <c r="E129" s="56">
        <v>12</v>
      </c>
      <c r="F129" s="99">
        <v>6</v>
      </c>
    </row>
    <row r="130" spans="1:6" ht="15.75" x14ac:dyDescent="0.25">
      <c r="A130" s="66"/>
      <c r="B130" s="14">
        <v>82802</v>
      </c>
      <c r="C130" s="22" t="s">
        <v>277</v>
      </c>
      <c r="D130" s="15" t="s">
        <v>276</v>
      </c>
      <c r="E130" s="56">
        <v>12</v>
      </c>
      <c r="F130" s="99">
        <v>6</v>
      </c>
    </row>
    <row r="131" spans="1:6" ht="16.5" thickBot="1" x14ac:dyDescent="0.3">
      <c r="A131" s="68"/>
      <c r="B131" s="69">
        <v>75009</v>
      </c>
      <c r="C131" s="70" t="s">
        <v>157</v>
      </c>
      <c r="D131" s="100" t="s">
        <v>158</v>
      </c>
      <c r="E131" s="101">
        <v>6</v>
      </c>
      <c r="F131" s="102">
        <v>3</v>
      </c>
    </row>
    <row r="132" spans="1:6" ht="15.75" hidden="1" x14ac:dyDescent="0.25">
      <c r="B132" s="78">
        <v>89614</v>
      </c>
      <c r="C132" s="79" t="s">
        <v>159</v>
      </c>
      <c r="D132" s="97" t="s">
        <v>128</v>
      </c>
      <c r="E132" s="80">
        <v>24</v>
      </c>
      <c r="F132" s="80" t="s">
        <v>146</v>
      </c>
    </row>
    <row r="133" spans="1:6" ht="15.75" hidden="1" x14ac:dyDescent="0.25">
      <c r="B133" s="14">
        <v>89617</v>
      </c>
      <c r="C133" s="22" t="s">
        <v>160</v>
      </c>
      <c r="D133" s="12" t="s">
        <v>161</v>
      </c>
      <c r="E133" s="49">
        <v>29</v>
      </c>
      <c r="F133" s="49" t="s">
        <v>114</v>
      </c>
    </row>
    <row r="134" spans="1:6" ht="15.75" hidden="1" x14ac:dyDescent="0.25">
      <c r="B134" s="14">
        <v>89618</v>
      </c>
      <c r="C134" s="22" t="s">
        <v>162</v>
      </c>
      <c r="D134" s="12" t="s">
        <v>161</v>
      </c>
      <c r="E134" s="49">
        <v>29</v>
      </c>
      <c r="F134" s="49" t="s">
        <v>114</v>
      </c>
    </row>
    <row r="135" spans="1:6" ht="16.5" thickBot="1" x14ac:dyDescent="0.3">
      <c r="B135" s="26"/>
      <c r="C135" s="26"/>
      <c r="D135" s="34"/>
      <c r="E135" s="53"/>
      <c r="F135" s="53"/>
    </row>
    <row r="136" spans="1:6" ht="16.5" thickBot="1" x14ac:dyDescent="0.3">
      <c r="B136" s="11"/>
      <c r="C136" s="21" t="s">
        <v>163</v>
      </c>
      <c r="D136" s="10"/>
      <c r="E136" s="51"/>
      <c r="F136" s="51"/>
    </row>
    <row r="137" spans="1:6" ht="15.75" x14ac:dyDescent="0.25">
      <c r="A137" s="60"/>
      <c r="B137" s="61">
        <v>70514</v>
      </c>
      <c r="C137" s="62" t="s">
        <v>164</v>
      </c>
      <c r="D137" s="103" t="s">
        <v>165</v>
      </c>
      <c r="E137" s="64">
        <v>12</v>
      </c>
      <c r="F137" s="65">
        <v>6</v>
      </c>
    </row>
    <row r="138" spans="1:6" ht="15.75" x14ac:dyDescent="0.25">
      <c r="A138" s="66"/>
      <c r="B138" s="14">
        <v>70515</v>
      </c>
      <c r="C138" s="22" t="s">
        <v>166</v>
      </c>
      <c r="D138" s="16" t="s">
        <v>167</v>
      </c>
      <c r="E138" s="49">
        <v>12</v>
      </c>
      <c r="F138" s="67">
        <v>6</v>
      </c>
    </row>
    <row r="139" spans="1:6" ht="15.75" x14ac:dyDescent="0.25">
      <c r="A139" s="66"/>
      <c r="B139" s="14">
        <v>70516</v>
      </c>
      <c r="C139" s="22" t="s">
        <v>168</v>
      </c>
      <c r="D139" s="16" t="s">
        <v>169</v>
      </c>
      <c r="E139" s="49">
        <v>12</v>
      </c>
      <c r="F139" s="67">
        <v>6</v>
      </c>
    </row>
    <row r="140" spans="1:6" ht="16.5" thickBot="1" x14ac:dyDescent="0.3">
      <c r="A140" s="68"/>
      <c r="B140" s="69">
        <v>70511</v>
      </c>
      <c r="C140" s="96" t="s">
        <v>170</v>
      </c>
      <c r="D140" s="77" t="s">
        <v>171</v>
      </c>
      <c r="E140" s="75">
        <v>12</v>
      </c>
      <c r="F140" s="73">
        <v>6</v>
      </c>
    </row>
    <row r="141" spans="1:6" ht="16.5" thickBot="1" x14ac:dyDescent="0.3">
      <c r="B141" s="31"/>
      <c r="C141" s="38"/>
      <c r="D141" s="29"/>
      <c r="E141" s="50"/>
      <c r="F141" s="50"/>
    </row>
    <row r="142" spans="1:6" ht="16.5" thickBot="1" x14ac:dyDescent="0.3">
      <c r="B142" s="11"/>
      <c r="C142" s="21" t="s">
        <v>172</v>
      </c>
      <c r="D142" s="10"/>
      <c r="E142" s="51"/>
      <c r="F142" s="51"/>
    </row>
    <row r="143" spans="1:6" ht="15.75" x14ac:dyDescent="0.25">
      <c r="A143" s="60"/>
      <c r="B143" s="104">
        <v>70600</v>
      </c>
      <c r="C143" s="62" t="s">
        <v>173</v>
      </c>
      <c r="D143" s="63" t="s">
        <v>174</v>
      </c>
      <c r="E143" s="64">
        <v>34</v>
      </c>
      <c r="F143" s="65">
        <v>18</v>
      </c>
    </row>
    <row r="144" spans="1:6" ht="15.75" x14ac:dyDescent="0.25">
      <c r="A144" s="66"/>
      <c r="B144" s="14">
        <v>70601</v>
      </c>
      <c r="C144" s="22" t="s">
        <v>175</v>
      </c>
      <c r="D144" s="17" t="s">
        <v>176</v>
      </c>
      <c r="E144" s="49">
        <v>34</v>
      </c>
      <c r="F144" s="67">
        <v>18</v>
      </c>
    </row>
    <row r="145" spans="1:6" ht="15.75" x14ac:dyDescent="0.25">
      <c r="A145" s="66"/>
      <c r="B145" s="14">
        <v>70602</v>
      </c>
      <c r="C145" s="22" t="s">
        <v>177</v>
      </c>
      <c r="D145" s="12" t="s">
        <v>178</v>
      </c>
      <c r="E145" s="49">
        <v>34</v>
      </c>
      <c r="F145" s="67">
        <v>18</v>
      </c>
    </row>
    <row r="146" spans="1:6" ht="15.75" x14ac:dyDescent="0.25">
      <c r="A146" s="66"/>
      <c r="B146" s="14">
        <v>70603</v>
      </c>
      <c r="C146" s="22" t="s">
        <v>179</v>
      </c>
      <c r="D146" s="12" t="s">
        <v>180</v>
      </c>
      <c r="E146" s="49">
        <v>34</v>
      </c>
      <c r="F146" s="67">
        <v>18</v>
      </c>
    </row>
    <row r="147" spans="1:6" ht="15.75" x14ac:dyDescent="0.25">
      <c r="A147" s="66"/>
      <c r="B147" s="13">
        <v>70604</v>
      </c>
      <c r="C147" s="22" t="s">
        <v>181</v>
      </c>
      <c r="D147" s="12" t="s">
        <v>394</v>
      </c>
      <c r="E147" s="49">
        <v>34</v>
      </c>
      <c r="F147" s="67">
        <v>18</v>
      </c>
    </row>
    <row r="148" spans="1:6" ht="15.75" x14ac:dyDescent="0.25">
      <c r="A148" s="66"/>
      <c r="B148" s="14">
        <v>70612</v>
      </c>
      <c r="C148" s="22" t="s">
        <v>182</v>
      </c>
      <c r="D148" s="17" t="s">
        <v>183</v>
      </c>
      <c r="E148" s="52">
        <v>16</v>
      </c>
      <c r="F148" s="67">
        <v>8</v>
      </c>
    </row>
    <row r="149" spans="1:6" ht="16.5" thickBot="1" x14ac:dyDescent="0.3">
      <c r="A149" s="68"/>
      <c r="B149" s="69">
        <v>70613</v>
      </c>
      <c r="C149" s="70" t="s">
        <v>184</v>
      </c>
      <c r="D149" s="77" t="s">
        <v>185</v>
      </c>
      <c r="E149" s="75">
        <v>16</v>
      </c>
      <c r="F149" s="73">
        <v>8</v>
      </c>
    </row>
    <row r="150" spans="1:6" ht="16.5" thickBot="1" x14ac:dyDescent="0.3">
      <c r="B150" s="32"/>
      <c r="C150" s="39"/>
      <c r="D150" s="29"/>
      <c r="E150" s="50"/>
      <c r="F150" s="50"/>
    </row>
    <row r="151" spans="1:6" ht="16.5" thickBot="1" x14ac:dyDescent="0.3">
      <c r="B151" s="11"/>
      <c r="C151" s="21" t="s">
        <v>186</v>
      </c>
      <c r="D151" s="10"/>
      <c r="E151" s="51"/>
      <c r="F151" s="51"/>
    </row>
    <row r="152" spans="1:6" ht="15.75" x14ac:dyDescent="0.25">
      <c r="A152" s="60"/>
      <c r="B152" s="61">
        <v>70631</v>
      </c>
      <c r="C152" s="62" t="s">
        <v>187</v>
      </c>
      <c r="D152" s="63" t="s">
        <v>188</v>
      </c>
      <c r="E152" s="64">
        <v>24</v>
      </c>
      <c r="F152" s="65">
        <v>12</v>
      </c>
    </row>
    <row r="153" spans="1:6" ht="15.75" x14ac:dyDescent="0.25">
      <c r="A153" s="66"/>
      <c r="B153" s="14">
        <v>70632</v>
      </c>
      <c r="C153" s="22" t="s">
        <v>189</v>
      </c>
      <c r="D153" s="12" t="s">
        <v>190</v>
      </c>
      <c r="E153" s="49">
        <v>24</v>
      </c>
      <c r="F153" s="67">
        <v>12</v>
      </c>
    </row>
    <row r="154" spans="1:6" ht="15.75" x14ac:dyDescent="0.25">
      <c r="A154" s="66"/>
      <c r="B154" s="14">
        <v>70633</v>
      </c>
      <c r="C154" s="22" t="s">
        <v>191</v>
      </c>
      <c r="D154" s="12" t="s">
        <v>192</v>
      </c>
      <c r="E154" s="49">
        <v>24</v>
      </c>
      <c r="F154" s="67">
        <v>12</v>
      </c>
    </row>
    <row r="155" spans="1:6" ht="15.75" x14ac:dyDescent="0.25">
      <c r="A155" s="66"/>
      <c r="B155" s="14">
        <v>70634</v>
      </c>
      <c r="C155" s="22" t="s">
        <v>193</v>
      </c>
      <c r="D155" s="12" t="s">
        <v>194</v>
      </c>
      <c r="E155" s="49">
        <v>24</v>
      </c>
      <c r="F155" s="67">
        <v>12</v>
      </c>
    </row>
    <row r="156" spans="1:6" ht="15.75" x14ac:dyDescent="0.25">
      <c r="A156" s="66"/>
      <c r="B156" s="14">
        <v>70635</v>
      </c>
      <c r="C156" s="22" t="s">
        <v>195</v>
      </c>
      <c r="D156" s="12" t="s">
        <v>196</v>
      </c>
      <c r="E156" s="49">
        <v>24</v>
      </c>
      <c r="F156" s="67">
        <v>12</v>
      </c>
    </row>
    <row r="157" spans="1:6" ht="15.75" x14ac:dyDescent="0.25">
      <c r="A157" s="66"/>
      <c r="B157" s="14">
        <v>70636</v>
      </c>
      <c r="C157" s="22" t="s">
        <v>197</v>
      </c>
      <c r="D157" s="12" t="s">
        <v>198</v>
      </c>
      <c r="E157" s="49">
        <v>24</v>
      </c>
      <c r="F157" s="67">
        <v>12</v>
      </c>
    </row>
    <row r="158" spans="1:6" ht="15.75" x14ac:dyDescent="0.25">
      <c r="A158" s="66"/>
      <c r="B158" s="14">
        <v>70638</v>
      </c>
      <c r="C158" s="22" t="s">
        <v>199</v>
      </c>
      <c r="D158" s="12" t="s">
        <v>200</v>
      </c>
      <c r="E158" s="49">
        <v>16</v>
      </c>
      <c r="F158" s="67">
        <v>8</v>
      </c>
    </row>
    <row r="159" spans="1:6" ht="15.75" x14ac:dyDescent="0.25">
      <c r="A159" s="110"/>
      <c r="B159" s="111">
        <v>70639</v>
      </c>
      <c r="C159" s="112" t="s">
        <v>201</v>
      </c>
      <c r="D159" s="113" t="s">
        <v>202</v>
      </c>
      <c r="E159" s="114">
        <v>16</v>
      </c>
      <c r="F159" s="115">
        <v>8</v>
      </c>
    </row>
    <row r="160" spans="1:6" ht="15.75" x14ac:dyDescent="0.25">
      <c r="A160" s="116"/>
      <c r="B160" s="118">
        <v>70644</v>
      </c>
      <c r="C160" s="119" t="s">
        <v>300</v>
      </c>
      <c r="D160" s="17" t="s">
        <v>301</v>
      </c>
      <c r="E160" s="120">
        <v>16</v>
      </c>
      <c r="F160" s="49"/>
    </row>
    <row r="161" spans="1:6" ht="16.5" thickBot="1" x14ac:dyDescent="0.3">
      <c r="A161" s="117"/>
      <c r="B161" s="121">
        <v>70646</v>
      </c>
      <c r="C161" s="122" t="s">
        <v>302</v>
      </c>
      <c r="D161" s="77" t="s">
        <v>303</v>
      </c>
      <c r="E161" s="123">
        <v>16</v>
      </c>
      <c r="F161" s="72"/>
    </row>
    <row r="162" spans="1:6" ht="16.5" thickBot="1" x14ac:dyDescent="0.3">
      <c r="B162" s="31"/>
      <c r="C162" s="28"/>
      <c r="D162" s="29"/>
      <c r="E162" s="50"/>
      <c r="F162" s="50"/>
    </row>
    <row r="163" spans="1:6" ht="16.5" thickBot="1" x14ac:dyDescent="0.3">
      <c r="B163" s="11"/>
      <c r="C163" s="21" t="s">
        <v>203</v>
      </c>
      <c r="D163" s="10"/>
      <c r="E163" s="51"/>
      <c r="F163" s="51"/>
    </row>
    <row r="164" spans="1:6" ht="15.75" x14ac:dyDescent="0.25">
      <c r="A164" s="60"/>
      <c r="B164" s="61">
        <v>70703</v>
      </c>
      <c r="C164" s="62" t="s">
        <v>204</v>
      </c>
      <c r="D164" s="63" t="s">
        <v>205</v>
      </c>
      <c r="E164" s="64">
        <v>28</v>
      </c>
      <c r="F164" s="65">
        <v>14</v>
      </c>
    </row>
    <row r="165" spans="1:6" ht="15.75" x14ac:dyDescent="0.25">
      <c r="A165" s="66"/>
      <c r="B165" s="14">
        <v>70704</v>
      </c>
      <c r="C165" s="22" t="s">
        <v>206</v>
      </c>
      <c r="D165" s="12" t="s">
        <v>207</v>
      </c>
      <c r="E165" s="49">
        <v>28</v>
      </c>
      <c r="F165" s="67">
        <v>14</v>
      </c>
    </row>
    <row r="166" spans="1:6" ht="15.75" x14ac:dyDescent="0.25">
      <c r="A166" s="66"/>
      <c r="B166" s="14">
        <v>70705</v>
      </c>
      <c r="C166" s="22" t="s">
        <v>208</v>
      </c>
      <c r="D166" s="17" t="s">
        <v>209</v>
      </c>
      <c r="E166" s="49">
        <v>28</v>
      </c>
      <c r="F166" s="67">
        <v>14</v>
      </c>
    </row>
    <row r="167" spans="1:6" ht="15.75" x14ac:dyDescent="0.25">
      <c r="A167" s="66"/>
      <c r="B167" s="14">
        <v>70700</v>
      </c>
      <c r="C167" s="22" t="s">
        <v>210</v>
      </c>
      <c r="D167" s="12" t="s">
        <v>211</v>
      </c>
      <c r="E167" s="49">
        <v>28</v>
      </c>
      <c r="F167" s="67">
        <v>18</v>
      </c>
    </row>
    <row r="168" spans="1:6" ht="15.75" x14ac:dyDescent="0.25">
      <c r="A168" s="66"/>
      <c r="B168" s="14">
        <v>70706</v>
      </c>
      <c r="C168" s="22" t="s">
        <v>212</v>
      </c>
      <c r="D168" s="17" t="s">
        <v>213</v>
      </c>
      <c r="E168" s="57">
        <v>28</v>
      </c>
      <c r="F168" s="105">
        <v>14</v>
      </c>
    </row>
    <row r="169" spans="1:6" ht="15.75" x14ac:dyDescent="0.25">
      <c r="A169" s="66"/>
      <c r="B169" s="14">
        <v>70707</v>
      </c>
      <c r="C169" s="22" t="s">
        <v>214</v>
      </c>
      <c r="D169" s="17" t="s">
        <v>215</v>
      </c>
      <c r="E169" s="57">
        <v>28</v>
      </c>
      <c r="F169" s="105">
        <v>14</v>
      </c>
    </row>
    <row r="170" spans="1:6" ht="15.75" x14ac:dyDescent="0.25">
      <c r="A170" s="66"/>
      <c r="B170" s="14">
        <v>70716</v>
      </c>
      <c r="C170" s="22" t="s">
        <v>216</v>
      </c>
      <c r="D170" s="17" t="s">
        <v>217</v>
      </c>
      <c r="E170" s="57">
        <v>28</v>
      </c>
      <c r="F170" s="105">
        <v>14</v>
      </c>
    </row>
    <row r="171" spans="1:6" ht="15.75" x14ac:dyDescent="0.25">
      <c r="A171" s="66"/>
      <c r="B171" s="14">
        <v>70717</v>
      </c>
      <c r="C171" s="22" t="s">
        <v>218</v>
      </c>
      <c r="D171" s="17" t="s">
        <v>219</v>
      </c>
      <c r="E171" s="57">
        <v>28</v>
      </c>
      <c r="F171" s="105">
        <v>14</v>
      </c>
    </row>
    <row r="172" spans="1:6" ht="16.5" thickBot="1" x14ac:dyDescent="0.3">
      <c r="A172" s="68"/>
      <c r="B172" s="69">
        <v>70719</v>
      </c>
      <c r="C172" s="70" t="s">
        <v>220</v>
      </c>
      <c r="D172" s="77" t="s">
        <v>221</v>
      </c>
      <c r="E172" s="75">
        <v>28</v>
      </c>
      <c r="F172" s="106">
        <v>14</v>
      </c>
    </row>
    <row r="173" spans="1:6" ht="15.75" x14ac:dyDescent="0.25">
      <c r="B173" s="32"/>
      <c r="C173" s="40"/>
      <c r="D173" s="27"/>
      <c r="E173" s="42"/>
      <c r="F173" s="42"/>
    </row>
    <row r="174" spans="1:6" ht="15.75" hidden="1" x14ac:dyDescent="0.25">
      <c r="B174" s="11"/>
      <c r="C174" s="21" t="s">
        <v>222</v>
      </c>
      <c r="D174" s="10"/>
      <c r="E174" s="51"/>
      <c r="F174" s="51"/>
    </row>
    <row r="175" spans="1:6" ht="15.75" hidden="1" x14ac:dyDescent="0.25">
      <c r="B175" s="13">
        <v>70730</v>
      </c>
      <c r="C175" s="22" t="s">
        <v>223</v>
      </c>
      <c r="D175" s="17" t="s">
        <v>224</v>
      </c>
      <c r="E175" s="52">
        <v>16</v>
      </c>
      <c r="F175" s="52" t="s">
        <v>57</v>
      </c>
    </row>
    <row r="176" spans="1:6" ht="15.75" hidden="1" x14ac:dyDescent="0.25">
      <c r="B176" s="13">
        <v>70732</v>
      </c>
      <c r="C176" s="22" t="s">
        <v>225</v>
      </c>
      <c r="D176" s="17" t="s">
        <v>226</v>
      </c>
      <c r="E176" s="52">
        <v>16</v>
      </c>
      <c r="F176" s="52" t="s">
        <v>57</v>
      </c>
    </row>
    <row r="177" spans="1:7" ht="15.75" hidden="1" x14ac:dyDescent="0.25">
      <c r="B177" s="13">
        <v>70746</v>
      </c>
      <c r="C177" s="22" t="s">
        <v>227</v>
      </c>
      <c r="D177" s="17" t="s">
        <v>228</v>
      </c>
      <c r="E177" s="52">
        <v>10</v>
      </c>
      <c r="F177" s="52" t="s">
        <v>229</v>
      </c>
    </row>
    <row r="178" spans="1:7" ht="15.75" hidden="1" x14ac:dyDescent="0.25">
      <c r="B178" s="13">
        <v>70744</v>
      </c>
      <c r="C178" s="22" t="s">
        <v>230</v>
      </c>
      <c r="D178" s="17" t="s">
        <v>231</v>
      </c>
      <c r="E178" s="52">
        <v>10</v>
      </c>
      <c r="F178" s="52" t="s">
        <v>229</v>
      </c>
    </row>
    <row r="179" spans="1:7" ht="15.75" hidden="1" x14ac:dyDescent="0.25">
      <c r="B179" s="13">
        <v>70745</v>
      </c>
      <c r="C179" s="22" t="s">
        <v>232</v>
      </c>
      <c r="D179" s="17" t="s">
        <v>233</v>
      </c>
      <c r="E179" s="52">
        <v>10</v>
      </c>
      <c r="F179" s="52" t="s">
        <v>229</v>
      </c>
    </row>
    <row r="180" spans="1:7" ht="16.5" thickBot="1" x14ac:dyDescent="0.3">
      <c r="B180" s="35"/>
      <c r="C180" s="36"/>
      <c r="D180" s="41"/>
      <c r="E180" s="53"/>
      <c r="F180" s="53"/>
      <c r="G180" s="3"/>
    </row>
    <row r="181" spans="1:7" ht="16.5" thickBot="1" x14ac:dyDescent="0.3">
      <c r="B181" s="11"/>
      <c r="C181" s="21" t="s">
        <v>234</v>
      </c>
      <c r="D181" s="10"/>
      <c r="E181" s="51"/>
      <c r="F181" s="51"/>
    </row>
    <row r="182" spans="1:7" ht="16.5" thickBot="1" x14ac:dyDescent="0.3">
      <c r="A182" s="87"/>
      <c r="B182" s="107">
        <v>70747</v>
      </c>
      <c r="C182" s="89" t="s">
        <v>235</v>
      </c>
      <c r="D182" s="90" t="s">
        <v>236</v>
      </c>
      <c r="E182" s="108">
        <v>30</v>
      </c>
      <c r="F182" s="92">
        <v>15</v>
      </c>
    </row>
    <row r="183" spans="1:7" ht="16.5" thickBot="1" x14ac:dyDescent="0.3">
      <c r="B183" s="11"/>
      <c r="C183" s="24" t="s">
        <v>237</v>
      </c>
      <c r="D183" s="10"/>
      <c r="E183" s="51"/>
      <c r="F183" s="51"/>
    </row>
    <row r="184" spans="1:7" ht="15.75" x14ac:dyDescent="0.25">
      <c r="A184" s="60"/>
      <c r="B184" s="61">
        <v>77701</v>
      </c>
      <c r="C184" s="62" t="s">
        <v>238</v>
      </c>
      <c r="D184" s="63" t="s">
        <v>239</v>
      </c>
      <c r="E184" s="64">
        <v>32</v>
      </c>
      <c r="F184" s="65" t="s">
        <v>295</v>
      </c>
    </row>
    <row r="185" spans="1:7" ht="16.5" thickBot="1" x14ac:dyDescent="0.3">
      <c r="A185" s="68"/>
      <c r="B185" s="69">
        <v>77703</v>
      </c>
      <c r="C185" s="70" t="s">
        <v>240</v>
      </c>
      <c r="D185" s="77" t="s">
        <v>241</v>
      </c>
      <c r="E185" s="72">
        <v>20</v>
      </c>
      <c r="F185" s="73" t="s">
        <v>295</v>
      </c>
    </row>
    <row r="186" spans="1:7" ht="15.75" x14ac:dyDescent="0.25">
      <c r="B186" s="42"/>
      <c r="C186" s="28"/>
      <c r="D186" s="29"/>
      <c r="E186" s="50"/>
      <c r="F186" s="50"/>
    </row>
    <row r="187" spans="1:7" ht="16.5" thickBot="1" x14ac:dyDescent="0.3">
      <c r="B187" s="11"/>
      <c r="C187" s="24" t="s">
        <v>242</v>
      </c>
      <c r="D187" s="10"/>
      <c r="E187" s="51"/>
      <c r="F187" s="51"/>
    </row>
    <row r="188" spans="1:7" ht="15.75" x14ac:dyDescent="0.25">
      <c r="A188" s="60"/>
      <c r="B188" s="83">
        <v>57000</v>
      </c>
      <c r="C188" s="62" t="s">
        <v>243</v>
      </c>
      <c r="D188" s="63" t="s">
        <v>244</v>
      </c>
      <c r="E188" s="64">
        <v>20</v>
      </c>
      <c r="F188" s="65">
        <v>10</v>
      </c>
    </row>
    <row r="189" spans="1:7" ht="15.75" x14ac:dyDescent="0.25">
      <c r="A189" s="66"/>
      <c r="B189" s="13">
        <v>57003</v>
      </c>
      <c r="C189" s="22" t="s">
        <v>245</v>
      </c>
      <c r="D189" s="12" t="s">
        <v>246</v>
      </c>
      <c r="E189" s="49">
        <v>20</v>
      </c>
      <c r="F189" s="67">
        <v>10</v>
      </c>
    </row>
    <row r="190" spans="1:7" ht="15.75" x14ac:dyDescent="0.25">
      <c r="A190" s="66"/>
      <c r="B190" s="13">
        <v>57004</v>
      </c>
      <c r="C190" s="22" t="s">
        <v>247</v>
      </c>
      <c r="D190" s="12" t="s">
        <v>248</v>
      </c>
      <c r="E190" s="49">
        <v>20</v>
      </c>
      <c r="F190" s="67">
        <v>10</v>
      </c>
    </row>
    <row r="191" spans="1:7" ht="15.75" x14ac:dyDescent="0.25">
      <c r="A191" s="66"/>
      <c r="B191" s="13">
        <v>57006</v>
      </c>
      <c r="C191" s="22" t="s">
        <v>249</v>
      </c>
      <c r="D191" s="12" t="s">
        <v>250</v>
      </c>
      <c r="E191" s="49">
        <v>28</v>
      </c>
      <c r="F191" s="67">
        <v>14</v>
      </c>
    </row>
    <row r="192" spans="1:7" ht="15.75" x14ac:dyDescent="0.25">
      <c r="A192" s="66"/>
      <c r="B192" s="13">
        <v>57031</v>
      </c>
      <c r="C192" s="22" t="s">
        <v>251</v>
      </c>
      <c r="D192" s="12" t="s">
        <v>252</v>
      </c>
      <c r="E192" s="49">
        <v>18</v>
      </c>
      <c r="F192" s="67">
        <v>9</v>
      </c>
    </row>
    <row r="193" spans="1:6" ht="15.75" x14ac:dyDescent="0.25">
      <c r="A193" s="110"/>
      <c r="B193" s="142">
        <v>57038</v>
      </c>
      <c r="C193" s="112" t="s">
        <v>253</v>
      </c>
      <c r="D193" s="113" t="s">
        <v>254</v>
      </c>
      <c r="E193" s="114">
        <v>18</v>
      </c>
      <c r="F193" s="115">
        <v>9</v>
      </c>
    </row>
    <row r="194" spans="1:6" ht="15.75" x14ac:dyDescent="0.25">
      <c r="A194" s="66"/>
      <c r="B194" s="13"/>
      <c r="C194" s="22" t="s">
        <v>321</v>
      </c>
      <c r="D194" s="12" t="s">
        <v>322</v>
      </c>
      <c r="E194" s="49"/>
      <c r="F194" s="67"/>
    </row>
    <row r="195" spans="1:6" ht="15.75" x14ac:dyDescent="0.25">
      <c r="A195" s="66"/>
      <c r="B195" s="13"/>
      <c r="C195" s="22" t="s">
        <v>323</v>
      </c>
      <c r="D195" s="12" t="s">
        <v>324</v>
      </c>
      <c r="E195" s="49"/>
      <c r="F195" s="67"/>
    </row>
    <row r="196" spans="1:6" ht="15.75" x14ac:dyDescent="0.25">
      <c r="A196" s="66"/>
      <c r="B196" s="13"/>
      <c r="C196" s="22" t="s">
        <v>325</v>
      </c>
      <c r="D196" s="12" t="s">
        <v>326</v>
      </c>
      <c r="E196" s="49"/>
      <c r="F196" s="67"/>
    </row>
    <row r="197" spans="1:6" ht="15.75" x14ac:dyDescent="0.25">
      <c r="A197" s="66"/>
      <c r="B197" s="13"/>
      <c r="C197" s="22" t="s">
        <v>327</v>
      </c>
      <c r="D197" s="12" t="s">
        <v>328</v>
      </c>
      <c r="E197" s="49"/>
      <c r="F197" s="67"/>
    </row>
    <row r="198" spans="1:6" ht="15.75" x14ac:dyDescent="0.25">
      <c r="A198" s="66"/>
      <c r="B198" s="13"/>
      <c r="C198" s="22" t="s">
        <v>329</v>
      </c>
      <c r="D198" s="12" t="s">
        <v>330</v>
      </c>
      <c r="E198" s="49"/>
      <c r="F198" s="67"/>
    </row>
    <row r="199" spans="1:6" ht="15.75" x14ac:dyDescent="0.25">
      <c r="A199" s="66"/>
      <c r="B199" s="13"/>
      <c r="C199" s="22" t="s">
        <v>331</v>
      </c>
      <c r="D199" s="12" t="s">
        <v>332</v>
      </c>
      <c r="E199" s="49"/>
      <c r="F199" s="67"/>
    </row>
    <row r="200" spans="1:6" ht="15.75" x14ac:dyDescent="0.25">
      <c r="A200" s="66"/>
      <c r="B200" s="13"/>
      <c r="C200" s="22" t="s">
        <v>333</v>
      </c>
      <c r="D200" s="12" t="s">
        <v>334</v>
      </c>
      <c r="E200" s="49"/>
      <c r="F200" s="67"/>
    </row>
    <row r="201" spans="1:6" ht="16.5" thickBot="1" x14ac:dyDescent="0.3">
      <c r="A201" s="68"/>
      <c r="B201" s="74"/>
      <c r="C201" s="22" t="s">
        <v>335</v>
      </c>
      <c r="D201" s="17" t="s">
        <v>336</v>
      </c>
      <c r="E201" s="72"/>
      <c r="F201" s="73"/>
    </row>
    <row r="202" spans="1:6" ht="16.5" thickBot="1" x14ac:dyDescent="0.3">
      <c r="B202" s="30"/>
      <c r="C202" s="26"/>
      <c r="D202" s="26"/>
      <c r="E202" s="53"/>
      <c r="F202" s="53"/>
    </row>
    <row r="203" spans="1:6" ht="16.5" thickBot="1" x14ac:dyDescent="0.3">
      <c r="B203" s="18"/>
      <c r="C203" s="21" t="s">
        <v>264</v>
      </c>
      <c r="D203" s="10"/>
      <c r="E203" s="51"/>
      <c r="F203" s="51"/>
    </row>
    <row r="204" spans="1:6" ht="15.75" x14ac:dyDescent="0.25">
      <c r="A204" s="60"/>
      <c r="B204" s="61">
        <v>80712</v>
      </c>
      <c r="C204" s="62" t="s">
        <v>265</v>
      </c>
      <c r="D204" s="63" t="s">
        <v>342</v>
      </c>
      <c r="E204" s="64">
        <v>16</v>
      </c>
      <c r="F204" s="65">
        <v>7</v>
      </c>
    </row>
    <row r="205" spans="1:6" ht="15.75" x14ac:dyDescent="0.25">
      <c r="A205" s="139"/>
      <c r="B205" s="78"/>
      <c r="C205" s="79" t="s">
        <v>265</v>
      </c>
      <c r="D205" s="140" t="s">
        <v>344</v>
      </c>
      <c r="E205" s="80"/>
      <c r="F205" s="141"/>
    </row>
    <row r="206" spans="1:6" ht="15.75" x14ac:dyDescent="0.25">
      <c r="A206" s="66"/>
      <c r="B206" s="14">
        <v>80713</v>
      </c>
      <c r="C206" s="22" t="s">
        <v>266</v>
      </c>
      <c r="D206" s="12" t="s">
        <v>343</v>
      </c>
      <c r="E206" s="49">
        <v>16</v>
      </c>
      <c r="F206" s="67">
        <v>7</v>
      </c>
    </row>
    <row r="207" spans="1:6" ht="15.75" x14ac:dyDescent="0.25">
      <c r="A207" s="66"/>
      <c r="B207" s="14"/>
      <c r="C207" s="22" t="s">
        <v>266</v>
      </c>
      <c r="D207" s="12" t="s">
        <v>345</v>
      </c>
      <c r="E207" s="49"/>
      <c r="F207" s="67"/>
    </row>
    <row r="208" spans="1:6" ht="15.75" x14ac:dyDescent="0.25">
      <c r="A208" s="66"/>
      <c r="B208" s="14">
        <v>80716</v>
      </c>
      <c r="C208" s="22" t="s">
        <v>337</v>
      </c>
      <c r="D208" s="12" t="s">
        <v>346</v>
      </c>
      <c r="E208" s="49"/>
      <c r="F208" s="67"/>
    </row>
    <row r="209" spans="1:6" ht="15.75" x14ac:dyDescent="0.25">
      <c r="B209" s="14">
        <v>80714</v>
      </c>
      <c r="C209" s="22" t="s">
        <v>386</v>
      </c>
      <c r="D209" s="12" t="s">
        <v>387</v>
      </c>
      <c r="E209" s="49"/>
      <c r="F209" s="67"/>
    </row>
    <row r="210" spans="1:6" ht="15.75" x14ac:dyDescent="0.25">
      <c r="A210" s="66"/>
      <c r="B210" s="14"/>
      <c r="C210" s="22" t="s">
        <v>338</v>
      </c>
      <c r="D210" s="12" t="s">
        <v>340</v>
      </c>
      <c r="E210" s="49"/>
      <c r="F210" s="67"/>
    </row>
    <row r="211" spans="1:6" ht="15.75" x14ac:dyDescent="0.25">
      <c r="A211" s="66"/>
      <c r="B211" s="14"/>
      <c r="C211" s="22" t="s">
        <v>339</v>
      </c>
      <c r="D211" s="12" t="s">
        <v>347</v>
      </c>
      <c r="E211" s="49"/>
      <c r="F211" s="67"/>
    </row>
    <row r="212" spans="1:6" ht="15.75" x14ac:dyDescent="0.25">
      <c r="A212" s="66"/>
      <c r="B212" s="14">
        <v>80768</v>
      </c>
      <c r="C212" s="22" t="s">
        <v>341</v>
      </c>
      <c r="D212" s="12" t="s">
        <v>348</v>
      </c>
      <c r="E212" s="49">
        <v>18</v>
      </c>
      <c r="F212" s="67">
        <v>7</v>
      </c>
    </row>
    <row r="213" spans="1:6" ht="15.75" x14ac:dyDescent="0.25">
      <c r="A213" s="66"/>
      <c r="B213" s="14">
        <v>80765</v>
      </c>
      <c r="C213" s="22" t="s">
        <v>267</v>
      </c>
      <c r="D213" s="113" t="s">
        <v>349</v>
      </c>
      <c r="E213" s="114">
        <v>18</v>
      </c>
      <c r="F213" s="115">
        <v>7</v>
      </c>
    </row>
    <row r="214" spans="1:6" ht="16.5" thickBot="1" x14ac:dyDescent="0.3">
      <c r="A214" s="68"/>
      <c r="B214" s="69">
        <v>80766</v>
      </c>
      <c r="C214" s="70" t="s">
        <v>268</v>
      </c>
      <c r="D214" s="86"/>
      <c r="E214" s="101"/>
      <c r="F214" s="102"/>
    </row>
    <row r="215" spans="1:6" ht="16.5" thickBot="1" x14ac:dyDescent="0.3">
      <c r="B215" s="30"/>
      <c r="C215" s="26"/>
      <c r="D215" s="183"/>
      <c r="E215" s="184"/>
      <c r="F215" s="184"/>
    </row>
    <row r="216" spans="1:6" ht="16.5" thickBot="1" x14ac:dyDescent="0.3">
      <c r="B216" s="182"/>
      <c r="C216" s="185" t="s">
        <v>388</v>
      </c>
      <c r="D216" s="186"/>
      <c r="E216" s="187"/>
      <c r="F216" s="187"/>
    </row>
    <row r="217" spans="1:6" ht="15.75" x14ac:dyDescent="0.25">
      <c r="A217" s="60"/>
      <c r="B217" s="188">
        <v>70903</v>
      </c>
      <c r="C217" s="189" t="s">
        <v>369</v>
      </c>
      <c r="D217" s="190" t="s">
        <v>370</v>
      </c>
      <c r="E217" s="190"/>
      <c r="F217" s="189">
        <v>48</v>
      </c>
    </row>
    <row r="218" spans="1:6" ht="15.75" x14ac:dyDescent="0.25">
      <c r="A218" s="66"/>
      <c r="B218" s="172">
        <v>70905</v>
      </c>
      <c r="C218" s="170" t="s">
        <v>371</v>
      </c>
      <c r="D218" s="171" t="s">
        <v>372</v>
      </c>
      <c r="E218" s="171"/>
      <c r="F218" s="170">
        <v>45</v>
      </c>
    </row>
    <row r="219" spans="1:6" ht="15.75" x14ac:dyDescent="0.25">
      <c r="A219" s="66"/>
      <c r="B219" s="172">
        <v>71222</v>
      </c>
      <c r="C219" s="170" t="s">
        <v>373</v>
      </c>
      <c r="D219" s="171" t="s">
        <v>374</v>
      </c>
      <c r="E219" s="171"/>
      <c r="F219" s="170">
        <v>48</v>
      </c>
    </row>
    <row r="220" spans="1:6" ht="15.75" x14ac:dyDescent="0.25">
      <c r="A220" s="66"/>
      <c r="B220" s="173">
        <v>70423</v>
      </c>
      <c r="C220" s="119" t="s">
        <v>147</v>
      </c>
      <c r="D220" s="17" t="s">
        <v>148</v>
      </c>
      <c r="E220" s="120">
        <v>28</v>
      </c>
      <c r="F220" s="170"/>
    </row>
    <row r="221" spans="1:6" ht="15.75" x14ac:dyDescent="0.25">
      <c r="A221" s="66"/>
      <c r="B221" s="173">
        <v>70424</v>
      </c>
      <c r="C221" s="132" t="s">
        <v>149</v>
      </c>
      <c r="D221" s="17" t="s">
        <v>148</v>
      </c>
      <c r="E221" s="120">
        <v>28</v>
      </c>
      <c r="F221" s="170"/>
    </row>
    <row r="222" spans="1:6" ht="15.75" x14ac:dyDescent="0.25">
      <c r="A222" s="66"/>
      <c r="B222" s="173">
        <v>70404</v>
      </c>
      <c r="C222" s="132" t="s">
        <v>155</v>
      </c>
      <c r="D222" s="17" t="s">
        <v>156</v>
      </c>
      <c r="E222" s="120">
        <v>18</v>
      </c>
      <c r="F222" s="2"/>
    </row>
    <row r="223" spans="1:6" ht="16.5" thickBot="1" x14ac:dyDescent="0.3">
      <c r="A223" s="68"/>
      <c r="B223" s="195">
        <v>75009</v>
      </c>
      <c r="C223" s="133" t="s">
        <v>157</v>
      </c>
      <c r="D223" s="77" t="s">
        <v>158</v>
      </c>
      <c r="E223" s="123">
        <v>32</v>
      </c>
      <c r="F223" s="196">
        <v>3</v>
      </c>
    </row>
    <row r="224" spans="1:6" ht="16.5" thickBot="1" x14ac:dyDescent="0.3">
      <c r="B224" s="180"/>
      <c r="C224" s="194" t="s">
        <v>391</v>
      </c>
      <c r="D224" s="109"/>
      <c r="E224" s="181"/>
      <c r="F224" s="181"/>
    </row>
    <row r="225" spans="1:6" ht="15.75" x14ac:dyDescent="0.25">
      <c r="A225" s="60"/>
      <c r="B225" s="61">
        <v>70424</v>
      </c>
      <c r="C225" s="62" t="s">
        <v>351</v>
      </c>
      <c r="D225" s="63" t="s">
        <v>352</v>
      </c>
      <c r="E225" s="64">
        <v>6</v>
      </c>
      <c r="F225" s="65">
        <v>3</v>
      </c>
    </row>
    <row r="226" spans="1:6" ht="15.75" x14ac:dyDescent="0.25">
      <c r="A226" s="66"/>
      <c r="B226" s="14">
        <v>70416</v>
      </c>
      <c r="C226" s="22" t="s">
        <v>353</v>
      </c>
      <c r="D226" s="12" t="s">
        <v>354</v>
      </c>
      <c r="E226" s="49">
        <v>12</v>
      </c>
      <c r="F226" s="67">
        <v>4</v>
      </c>
    </row>
    <row r="227" spans="1:6" ht="16.5" thickBot="1" x14ac:dyDescent="0.3">
      <c r="A227" s="66"/>
      <c r="B227" s="14">
        <v>70421</v>
      </c>
      <c r="C227" s="22" t="s">
        <v>355</v>
      </c>
      <c r="D227" s="12" t="s">
        <v>153</v>
      </c>
      <c r="E227" s="49">
        <v>10</v>
      </c>
      <c r="F227" s="67">
        <v>5</v>
      </c>
    </row>
    <row r="228" spans="1:6" ht="15.75" x14ac:dyDescent="0.25">
      <c r="A228" s="60"/>
      <c r="B228" s="61">
        <v>74389</v>
      </c>
      <c r="C228" s="62" t="s">
        <v>357</v>
      </c>
      <c r="D228" s="63"/>
      <c r="E228" s="64"/>
      <c r="F228" s="65">
        <v>1</v>
      </c>
    </row>
    <row r="229" spans="1:6" ht="15.75" x14ac:dyDescent="0.25">
      <c r="A229" s="66"/>
      <c r="B229" s="14">
        <v>74836</v>
      </c>
      <c r="C229" s="22" t="s">
        <v>358</v>
      </c>
      <c r="D229" s="12"/>
      <c r="E229" s="49"/>
      <c r="F229" s="67">
        <v>1</v>
      </c>
    </row>
    <row r="230" spans="1:6" ht="16.5" thickBot="1" x14ac:dyDescent="0.3">
      <c r="A230" s="66"/>
      <c r="B230" s="14">
        <v>75100</v>
      </c>
      <c r="C230" s="22" t="s">
        <v>359</v>
      </c>
      <c r="D230" s="12"/>
      <c r="E230" s="49"/>
      <c r="F230" s="67">
        <v>1</v>
      </c>
    </row>
    <row r="231" spans="1:6" ht="15.75" x14ac:dyDescent="0.25">
      <c r="A231" s="60"/>
      <c r="B231" s="61">
        <v>74157</v>
      </c>
      <c r="C231" s="62" t="s">
        <v>361</v>
      </c>
      <c r="D231" s="63"/>
      <c r="E231" s="64"/>
      <c r="F231" s="65"/>
    </row>
    <row r="232" spans="1:6" ht="15.75" x14ac:dyDescent="0.25">
      <c r="A232" s="66"/>
      <c r="B232" s="14">
        <v>74242</v>
      </c>
      <c r="C232" s="22" t="s">
        <v>362</v>
      </c>
      <c r="D232" s="12"/>
      <c r="E232" s="49"/>
      <c r="F232" s="67"/>
    </row>
  </sheetData>
  <printOptions horizontalCentered="1"/>
  <pageMargins left="0" right="0" top="0.6" bottom="0.5" header="0.3" footer="0.3"/>
  <pageSetup scale="80" orientation="portrait" r:id="rId1"/>
  <headerFooter>
    <oddHeader>&amp;L&amp;"-,Bold"Order Date: &amp;D&amp;C&amp;"-,Bold"&amp;14FAIRBANKS DISTRIBUTORS&amp;R&amp;"-,Bold"Account 16261; Route 8112</oddHeader>
  </headerFooter>
  <rowBreaks count="3" manualBreakCount="3">
    <brk id="56" max="5" man="1"/>
    <brk id="119" max="5" man="1"/>
    <brk id="179" max="5" man="1"/>
  </rowBreaks>
  <colBreaks count="1" manualBreakCount="1">
    <brk id="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00B0F0"/>
  </sheetPr>
  <dimension ref="A1:H33"/>
  <sheetViews>
    <sheetView view="pageLayout" zoomScaleNormal="100" workbookViewId="0">
      <selection activeCell="B22" sqref="B22"/>
    </sheetView>
  </sheetViews>
  <sheetFormatPr defaultRowHeight="15" x14ac:dyDescent="0.25"/>
  <cols>
    <col min="1" max="1" width="10.7109375" style="1" customWidth="1"/>
    <col min="3" max="3" width="38.5703125" customWidth="1"/>
    <col min="4" max="4" width="17.7109375" customWidth="1"/>
    <col min="5" max="5" width="6.28515625" style="1" customWidth="1"/>
  </cols>
  <sheetData>
    <row r="1" spans="1:8" s="1" customFormat="1" x14ac:dyDescent="0.25"/>
    <row r="2" spans="1:8" ht="16.5" thickBot="1" x14ac:dyDescent="0.3">
      <c r="A2" s="159" t="s">
        <v>364</v>
      </c>
      <c r="B2" s="19" t="s">
        <v>376</v>
      </c>
      <c r="C2" s="7" t="s">
        <v>1</v>
      </c>
      <c r="D2" s="6" t="s">
        <v>2</v>
      </c>
      <c r="E2" s="6" t="s">
        <v>375</v>
      </c>
      <c r="F2" s="46" t="s">
        <v>294</v>
      </c>
    </row>
    <row r="3" spans="1:8" ht="15.75" x14ac:dyDescent="0.25">
      <c r="A3" s="60"/>
      <c r="B3" s="806">
        <v>70944</v>
      </c>
      <c r="C3" s="98" t="s">
        <v>960</v>
      </c>
      <c r="D3" s="811" t="s">
        <v>981</v>
      </c>
      <c r="E3" s="169"/>
      <c r="F3" s="590">
        <v>3</v>
      </c>
      <c r="H3">
        <f>A3/F3</f>
        <v>0</v>
      </c>
    </row>
    <row r="4" spans="1:8" s="1" customFormat="1" ht="15.75" x14ac:dyDescent="0.25">
      <c r="A4" s="587"/>
      <c r="B4" s="173">
        <v>70943</v>
      </c>
      <c r="C4" s="132" t="s">
        <v>961</v>
      </c>
      <c r="D4" s="17" t="s">
        <v>982</v>
      </c>
      <c r="E4" s="120"/>
      <c r="F4" s="591">
        <v>3</v>
      </c>
      <c r="H4" s="1">
        <f t="shared" ref="H4:H21" si="0">A4/F4</f>
        <v>0</v>
      </c>
    </row>
    <row r="5" spans="1:8" s="168" customFormat="1" ht="15.75" x14ac:dyDescent="0.25">
      <c r="A5" s="587"/>
      <c r="B5" s="173">
        <v>74916</v>
      </c>
      <c r="C5" s="119" t="s">
        <v>962</v>
      </c>
      <c r="D5" s="17" t="s">
        <v>983</v>
      </c>
      <c r="E5" s="120">
        <v>28</v>
      </c>
      <c r="F5" s="591">
        <v>3</v>
      </c>
      <c r="H5" s="1">
        <f t="shared" si="0"/>
        <v>0</v>
      </c>
    </row>
    <row r="6" spans="1:8" s="168" customFormat="1" ht="15.75" x14ac:dyDescent="0.25">
      <c r="A6" s="587"/>
      <c r="B6" s="173">
        <v>74492</v>
      </c>
      <c r="C6" s="132" t="s">
        <v>963</v>
      </c>
      <c r="D6" s="17" t="s">
        <v>984</v>
      </c>
      <c r="E6" s="120">
        <v>28</v>
      </c>
      <c r="F6" s="591">
        <v>2</v>
      </c>
      <c r="H6" s="1">
        <f t="shared" si="0"/>
        <v>0</v>
      </c>
    </row>
    <row r="7" spans="1:8" ht="15.75" x14ac:dyDescent="0.25">
      <c r="A7" s="587"/>
      <c r="B7" s="14">
        <v>63844</v>
      </c>
      <c r="C7" s="22" t="s">
        <v>964</v>
      </c>
      <c r="D7" s="17" t="s">
        <v>978</v>
      </c>
      <c r="E7" s="52">
        <v>12</v>
      </c>
      <c r="F7" s="586">
        <v>4</v>
      </c>
      <c r="H7" s="1">
        <f t="shared" si="0"/>
        <v>0</v>
      </c>
    </row>
    <row r="8" spans="1:8" ht="15.75" x14ac:dyDescent="0.25">
      <c r="A8" s="587"/>
      <c r="B8" s="172">
        <v>71422</v>
      </c>
      <c r="C8" s="170" t="s">
        <v>965</v>
      </c>
      <c r="D8" s="171" t="s">
        <v>985</v>
      </c>
      <c r="E8" s="171"/>
      <c r="F8" s="592">
        <v>4</v>
      </c>
      <c r="H8" s="1">
        <f t="shared" si="0"/>
        <v>0</v>
      </c>
    </row>
    <row r="9" spans="1:8" ht="15.75" x14ac:dyDescent="0.25">
      <c r="A9" s="587"/>
      <c r="B9" s="172">
        <v>74551</v>
      </c>
      <c r="C9" s="170" t="s">
        <v>966</v>
      </c>
      <c r="D9" s="171" t="s">
        <v>979</v>
      </c>
      <c r="E9" s="171"/>
      <c r="F9" s="592">
        <v>5</v>
      </c>
      <c r="H9" s="1">
        <f t="shared" si="0"/>
        <v>0</v>
      </c>
    </row>
    <row r="10" spans="1:8" ht="15.75" x14ac:dyDescent="0.25">
      <c r="A10" s="587"/>
      <c r="B10" s="172">
        <v>74977</v>
      </c>
      <c r="C10" s="170" t="s">
        <v>967</v>
      </c>
      <c r="D10" s="171" t="s">
        <v>995</v>
      </c>
      <c r="E10" s="171"/>
      <c r="F10" s="592">
        <v>3</v>
      </c>
      <c r="H10" s="1">
        <f t="shared" si="0"/>
        <v>0</v>
      </c>
    </row>
    <row r="11" spans="1:8" ht="15.75" x14ac:dyDescent="0.25">
      <c r="A11" s="587"/>
      <c r="B11" s="172">
        <v>74205</v>
      </c>
      <c r="C11" s="170" t="s">
        <v>968</v>
      </c>
      <c r="D11" s="171" t="s">
        <v>986</v>
      </c>
      <c r="E11" s="171"/>
      <c r="F11" s="592">
        <v>2</v>
      </c>
      <c r="H11" s="1">
        <f t="shared" si="0"/>
        <v>0</v>
      </c>
    </row>
    <row r="12" spans="1:8" ht="15.75" x14ac:dyDescent="0.25">
      <c r="A12" s="587"/>
      <c r="B12" s="172">
        <v>70610</v>
      </c>
      <c r="C12" s="170" t="s">
        <v>969</v>
      </c>
      <c r="D12" s="171" t="s">
        <v>987</v>
      </c>
      <c r="E12" s="171"/>
      <c r="F12" s="592">
        <v>10</v>
      </c>
      <c r="H12" s="1">
        <f t="shared" si="0"/>
        <v>0</v>
      </c>
    </row>
    <row r="13" spans="1:8" ht="15.75" x14ac:dyDescent="0.25">
      <c r="A13" s="66"/>
      <c r="B13" s="172">
        <v>75002</v>
      </c>
      <c r="C13" s="170" t="s">
        <v>970</v>
      </c>
      <c r="D13" s="171" t="s">
        <v>988</v>
      </c>
      <c r="E13" s="219"/>
      <c r="F13" s="592">
        <v>9</v>
      </c>
      <c r="H13" s="1">
        <f t="shared" si="0"/>
        <v>0</v>
      </c>
    </row>
    <row r="14" spans="1:8" ht="15.75" x14ac:dyDescent="0.25">
      <c r="A14" s="587"/>
      <c r="B14" s="173">
        <v>63755</v>
      </c>
      <c r="C14" s="22" t="s">
        <v>971</v>
      </c>
      <c r="D14" s="17" t="s">
        <v>980</v>
      </c>
      <c r="E14" s="120"/>
      <c r="F14" s="591">
        <v>4</v>
      </c>
      <c r="H14" s="1">
        <f t="shared" si="0"/>
        <v>0</v>
      </c>
    </row>
    <row r="15" spans="1:8" s="1" customFormat="1" ht="15.75" x14ac:dyDescent="0.25">
      <c r="A15" s="587"/>
      <c r="B15" s="126">
        <v>71385</v>
      </c>
      <c r="C15" s="132" t="s">
        <v>972</v>
      </c>
      <c r="D15" s="171" t="s">
        <v>989</v>
      </c>
      <c r="E15" s="217"/>
      <c r="F15" s="591">
        <v>6</v>
      </c>
      <c r="H15" s="1">
        <f t="shared" si="0"/>
        <v>0</v>
      </c>
    </row>
    <row r="16" spans="1:8" s="1" customFormat="1" ht="15.75" x14ac:dyDescent="0.25">
      <c r="A16" s="587"/>
      <c r="B16" s="126">
        <v>75967</v>
      </c>
      <c r="C16" s="132" t="s">
        <v>973</v>
      </c>
      <c r="D16" s="171" t="s">
        <v>990</v>
      </c>
      <c r="E16" s="217"/>
      <c r="F16" s="591">
        <v>8</v>
      </c>
      <c r="H16" s="1">
        <f t="shared" si="0"/>
        <v>0</v>
      </c>
    </row>
    <row r="17" spans="1:8" ht="15.75" x14ac:dyDescent="0.25">
      <c r="A17" s="587"/>
      <c r="B17" s="126">
        <v>76995</v>
      </c>
      <c r="C17" s="132" t="s">
        <v>974</v>
      </c>
      <c r="D17" s="171" t="s">
        <v>991</v>
      </c>
      <c r="E17" s="217"/>
      <c r="F17" s="591">
        <v>4</v>
      </c>
      <c r="H17" s="1">
        <f t="shared" si="0"/>
        <v>0</v>
      </c>
    </row>
    <row r="18" spans="1:8" ht="15.75" x14ac:dyDescent="0.25">
      <c r="A18" s="587"/>
      <c r="B18" s="126">
        <v>63093</v>
      </c>
      <c r="C18" s="132" t="s">
        <v>975</v>
      </c>
      <c r="D18" s="171" t="s">
        <v>992</v>
      </c>
      <c r="E18" s="217"/>
      <c r="F18" s="591">
        <v>4</v>
      </c>
      <c r="H18" s="1">
        <f t="shared" si="0"/>
        <v>0</v>
      </c>
    </row>
    <row r="19" spans="1:8" ht="15.75" x14ac:dyDescent="0.25">
      <c r="A19" s="587"/>
      <c r="B19" s="126">
        <v>64147</v>
      </c>
      <c r="C19" s="132" t="s">
        <v>976</v>
      </c>
      <c r="D19" s="171" t="s">
        <v>993</v>
      </c>
      <c r="E19" s="217"/>
      <c r="F19" s="591">
        <v>10</v>
      </c>
      <c r="H19" s="1">
        <f t="shared" si="0"/>
        <v>0</v>
      </c>
    </row>
    <row r="20" spans="1:8" s="1" customFormat="1" ht="15.75" x14ac:dyDescent="0.25">
      <c r="A20" s="588"/>
      <c r="B20" s="325">
        <v>64163</v>
      </c>
      <c r="C20" s="278" t="s">
        <v>977</v>
      </c>
      <c r="D20" s="326" t="s">
        <v>994</v>
      </c>
      <c r="E20" s="540"/>
      <c r="F20" s="593">
        <v>6</v>
      </c>
      <c r="H20" s="1">
        <f t="shared" si="0"/>
        <v>0</v>
      </c>
    </row>
    <row r="21" spans="1:8" s="1" customFormat="1" ht="15.75" x14ac:dyDescent="0.25">
      <c r="A21" s="587"/>
      <c r="B21" s="14">
        <v>71326</v>
      </c>
      <c r="C21" s="22" t="s">
        <v>997</v>
      </c>
      <c r="D21" s="17" t="s">
        <v>996</v>
      </c>
      <c r="E21" s="2">
        <v>48</v>
      </c>
      <c r="F21" s="592">
        <v>3</v>
      </c>
      <c r="H21" s="1">
        <f t="shared" si="0"/>
        <v>0</v>
      </c>
    </row>
    <row r="22" spans="1:8" s="1" customFormat="1" ht="15.75" x14ac:dyDescent="0.25">
      <c r="A22" s="588"/>
      <c r="B22" s="111"/>
      <c r="C22" s="112"/>
      <c r="D22" s="17"/>
      <c r="E22" s="300"/>
      <c r="F22" s="594"/>
    </row>
    <row r="23" spans="1:8" ht="15.75" x14ac:dyDescent="0.25">
      <c r="A23" s="587"/>
      <c r="B23" s="126"/>
      <c r="C23" s="132"/>
      <c r="D23" s="17"/>
      <c r="E23" s="2"/>
      <c r="F23" s="592"/>
    </row>
    <row r="24" spans="1:8" ht="15.75" x14ac:dyDescent="0.25">
      <c r="A24" s="587"/>
      <c r="B24" s="683"/>
      <c r="C24" s="132"/>
      <c r="D24" s="17"/>
      <c r="E24" s="2"/>
      <c r="F24" s="592"/>
    </row>
    <row r="25" spans="1:8" ht="15.75" x14ac:dyDescent="0.25">
      <c r="A25" s="2"/>
      <c r="B25" s="684"/>
      <c r="C25" s="132"/>
      <c r="D25" s="685"/>
      <c r="E25" s="2"/>
      <c r="F25" s="686"/>
    </row>
    <row r="26" spans="1:8" ht="15.75" x14ac:dyDescent="0.25">
      <c r="A26" s="2"/>
      <c r="B26" s="697"/>
      <c r="C26" s="132"/>
      <c r="D26" s="688"/>
      <c r="E26" s="217"/>
      <c r="F26" s="689"/>
    </row>
    <row r="27" spans="1:8" ht="15.75" x14ac:dyDescent="0.25">
      <c r="A27" s="2"/>
      <c r="B27" s="697"/>
      <c r="C27" s="132"/>
      <c r="D27" s="688"/>
      <c r="E27" s="217"/>
      <c r="F27" s="689"/>
    </row>
    <row r="28" spans="1:8" ht="15.75" x14ac:dyDescent="0.25">
      <c r="A28" s="2"/>
      <c r="B28" s="697"/>
      <c r="C28" s="132"/>
      <c r="D28" s="688"/>
      <c r="E28" s="217"/>
      <c r="F28" s="686"/>
    </row>
    <row r="29" spans="1:8" ht="15.75" x14ac:dyDescent="0.25">
      <c r="A29" s="2"/>
      <c r="B29" s="697"/>
      <c r="C29" s="132"/>
      <c r="D29" s="688"/>
      <c r="E29" s="217"/>
      <c r="F29" s="686"/>
    </row>
    <row r="30" spans="1:8" ht="16.5" thickBot="1" x14ac:dyDescent="0.3">
      <c r="A30" s="68"/>
      <c r="B30" s="698"/>
      <c r="C30" s="133"/>
      <c r="D30" s="691"/>
      <c r="E30" s="692"/>
      <c r="F30" s="693"/>
    </row>
    <row r="31" spans="1:8" x14ac:dyDescent="0.25">
      <c r="D31" s="167"/>
      <c r="E31" s="167"/>
    </row>
    <row r="32" spans="1:8" x14ac:dyDescent="0.25">
      <c r="H32">
        <f>SUM(H3:H31)</f>
        <v>0</v>
      </c>
    </row>
    <row r="33" spans="1:1" x14ac:dyDescent="0.25">
      <c r="A33" s="1">
        <f>SUBTOTAL(109,A4:A30)</f>
        <v>0</v>
      </c>
    </row>
  </sheetData>
  <printOptions horizontalCentered="1"/>
  <pageMargins left="0" right="0" top="0.6" bottom="0.25" header="0.2" footer="0.3"/>
  <pageSetup scale="80" orientation="portrait" r:id="rId1"/>
  <headerFooter>
    <oddHeader>&amp;L &amp;C&amp;"-,Bold"&amp;14FAIRBANKS DISTRIBUTORS - &amp;A
Cust ID C716261&amp;R&amp;"-,Bold"Delivery Date: xx/xx/2017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C581-EA96-4677-9C8E-26277C9187FE}">
  <sheetPr>
    <tabColor rgb="FF00B0F0"/>
  </sheetPr>
  <dimension ref="A1:J23"/>
  <sheetViews>
    <sheetView zoomScaleNormal="100" workbookViewId="0">
      <selection activeCell="C11" sqref="C11"/>
    </sheetView>
  </sheetViews>
  <sheetFormatPr defaultRowHeight="15" x14ac:dyDescent="0.25"/>
  <cols>
    <col min="1" max="1" width="14.140625" style="1" customWidth="1"/>
    <col min="2" max="3" width="28.7109375" style="1" bestFit="1" customWidth="1"/>
    <col min="4" max="4" width="10.42578125" style="1" bestFit="1" customWidth="1"/>
    <col min="5" max="5" width="15" style="1" bestFit="1" customWidth="1"/>
    <col min="6" max="6" width="14.7109375" style="1" bestFit="1" customWidth="1"/>
    <col min="7" max="7" width="15.28515625" style="1" bestFit="1" customWidth="1"/>
    <col min="8" max="8" width="14.140625" style="1" bestFit="1" customWidth="1"/>
    <col min="9" max="9" width="12.42578125" style="1" bestFit="1" customWidth="1"/>
    <col min="10" max="10" width="10.42578125" style="1" customWidth="1"/>
    <col min="11" max="16384" width="9.140625" style="1"/>
  </cols>
  <sheetData>
    <row r="1" spans="1:10" ht="19.5" customHeight="1" thickBot="1" x14ac:dyDescent="0.3">
      <c r="A1" s="491" t="s">
        <v>519</v>
      </c>
      <c r="B1" s="492"/>
      <c r="D1" s="363" t="s">
        <v>520</v>
      </c>
      <c r="E1" s="364" t="s">
        <v>521</v>
      </c>
      <c r="F1" s="364" t="s">
        <v>522</v>
      </c>
      <c r="G1" s="365" t="s">
        <v>523</v>
      </c>
      <c r="H1" s="365" t="s">
        <v>524</v>
      </c>
      <c r="I1" s="365" t="s">
        <v>525</v>
      </c>
      <c r="J1" s="366" t="s">
        <v>526</v>
      </c>
    </row>
    <row r="2" spans="1:10" ht="16.5" thickBot="1" x14ac:dyDescent="0.3">
      <c r="A2" s="19" t="s">
        <v>376</v>
      </c>
      <c r="B2" s="7"/>
      <c r="C2" s="808"/>
      <c r="D2" s="808"/>
      <c r="E2" s="46"/>
    </row>
    <row r="3" spans="1:10" ht="15.75" x14ac:dyDescent="0.25">
      <c r="A3" s="806">
        <v>70944</v>
      </c>
      <c r="B3" s="98" t="s">
        <v>960</v>
      </c>
      <c r="C3" s="811" t="s">
        <v>981</v>
      </c>
      <c r="D3" s="814">
        <v>3.74</v>
      </c>
      <c r="E3" s="815">
        <f>D3</f>
        <v>3.74</v>
      </c>
      <c r="F3" s="812">
        <f>COSTCO!A3</f>
        <v>0</v>
      </c>
      <c r="G3" s="812">
        <f>F3</f>
        <v>0</v>
      </c>
      <c r="H3" s="822">
        <f>F3*D3</f>
        <v>0</v>
      </c>
      <c r="I3" s="822">
        <f>G3*E3</f>
        <v>0</v>
      </c>
      <c r="J3" s="823">
        <f>H3-I3</f>
        <v>0</v>
      </c>
    </row>
    <row r="4" spans="1:10" ht="15.75" x14ac:dyDescent="0.25">
      <c r="A4" s="173">
        <v>70943</v>
      </c>
      <c r="B4" s="132" t="s">
        <v>961</v>
      </c>
      <c r="C4" s="17" t="s">
        <v>982</v>
      </c>
      <c r="D4" s="816">
        <v>3.86</v>
      </c>
      <c r="E4" s="817">
        <f t="shared" ref="E4:E20" si="0">D4</f>
        <v>3.86</v>
      </c>
      <c r="F4" s="813">
        <f>COSTCO!A4</f>
        <v>0</v>
      </c>
      <c r="G4" s="813">
        <f t="shared" ref="G4:G20" si="1">F4</f>
        <v>0</v>
      </c>
      <c r="H4" s="400">
        <f t="shared" ref="H4:H20" si="2">F4*D4</f>
        <v>0</v>
      </c>
      <c r="I4" s="400">
        <f t="shared" ref="I4:I20" si="3">G4*E4</f>
        <v>0</v>
      </c>
      <c r="J4" s="824">
        <f t="shared" ref="J4:J20" si="4">H4-I4</f>
        <v>0</v>
      </c>
    </row>
    <row r="5" spans="1:10" s="168" customFormat="1" ht="15.75" x14ac:dyDescent="0.25">
      <c r="A5" s="173">
        <v>61604</v>
      </c>
      <c r="B5" s="119" t="s">
        <v>962</v>
      </c>
      <c r="C5" s="17" t="s">
        <v>983</v>
      </c>
      <c r="D5" s="816">
        <v>2.88</v>
      </c>
      <c r="E5" s="817">
        <f t="shared" si="0"/>
        <v>2.88</v>
      </c>
      <c r="F5" s="813">
        <f>COSTCO!A5</f>
        <v>0</v>
      </c>
      <c r="G5" s="813">
        <f t="shared" si="1"/>
        <v>0</v>
      </c>
      <c r="H5" s="400">
        <f t="shared" si="2"/>
        <v>0</v>
      </c>
      <c r="I5" s="400">
        <f t="shared" si="3"/>
        <v>0</v>
      </c>
      <c r="J5" s="824">
        <f t="shared" si="4"/>
        <v>0</v>
      </c>
    </row>
    <row r="6" spans="1:10" s="168" customFormat="1" ht="15.75" x14ac:dyDescent="0.25">
      <c r="A6" s="173">
        <v>61605</v>
      </c>
      <c r="B6" s="132" t="s">
        <v>963</v>
      </c>
      <c r="C6" s="17" t="s">
        <v>984</v>
      </c>
      <c r="D6" s="816">
        <v>5.5</v>
      </c>
      <c r="E6" s="817">
        <f t="shared" si="0"/>
        <v>5.5</v>
      </c>
      <c r="F6" s="813">
        <f>COSTCO!A6</f>
        <v>0</v>
      </c>
      <c r="G6" s="813">
        <f t="shared" si="1"/>
        <v>0</v>
      </c>
      <c r="H6" s="400">
        <f t="shared" si="2"/>
        <v>0</v>
      </c>
      <c r="I6" s="400">
        <f t="shared" si="3"/>
        <v>0</v>
      </c>
      <c r="J6" s="824">
        <f t="shared" si="4"/>
        <v>0</v>
      </c>
    </row>
    <row r="7" spans="1:10" ht="15" customHeight="1" x14ac:dyDescent="0.25">
      <c r="A7" s="14">
        <v>63844</v>
      </c>
      <c r="B7" s="22" t="s">
        <v>964</v>
      </c>
      <c r="C7" s="17" t="s">
        <v>978</v>
      </c>
      <c r="D7" s="816">
        <v>6.9</v>
      </c>
      <c r="E7" s="818">
        <f t="shared" si="0"/>
        <v>6.9</v>
      </c>
      <c r="F7" s="813">
        <f>COSTCO!A7</f>
        <v>0</v>
      </c>
      <c r="G7" s="813">
        <f t="shared" si="1"/>
        <v>0</v>
      </c>
      <c r="H7" s="400">
        <f t="shared" si="2"/>
        <v>0</v>
      </c>
      <c r="I7" s="400">
        <f t="shared" si="3"/>
        <v>0</v>
      </c>
      <c r="J7" s="824">
        <f t="shared" si="4"/>
        <v>0</v>
      </c>
    </row>
    <row r="8" spans="1:10" ht="15.75" x14ac:dyDescent="0.25">
      <c r="A8" s="172">
        <v>71422</v>
      </c>
      <c r="B8" s="170" t="s">
        <v>965</v>
      </c>
      <c r="C8" s="171" t="s">
        <v>985</v>
      </c>
      <c r="D8" s="819">
        <v>5.48</v>
      </c>
      <c r="E8" s="400">
        <f t="shared" si="0"/>
        <v>5.48</v>
      </c>
      <c r="F8" s="813">
        <f>COSTCO!A8</f>
        <v>0</v>
      </c>
      <c r="G8" s="813">
        <f t="shared" si="1"/>
        <v>0</v>
      </c>
      <c r="H8" s="400">
        <f t="shared" si="2"/>
        <v>0</v>
      </c>
      <c r="I8" s="400">
        <f t="shared" si="3"/>
        <v>0</v>
      </c>
      <c r="J8" s="824">
        <f t="shared" si="4"/>
        <v>0</v>
      </c>
    </row>
    <row r="9" spans="1:10" ht="15.75" x14ac:dyDescent="0.25">
      <c r="A9" s="172">
        <v>74551</v>
      </c>
      <c r="B9" s="170" t="s">
        <v>966</v>
      </c>
      <c r="C9" s="171" t="s">
        <v>979</v>
      </c>
      <c r="D9" s="819">
        <v>2.79</v>
      </c>
      <c r="E9" s="400">
        <f t="shared" si="0"/>
        <v>2.79</v>
      </c>
      <c r="F9" s="813">
        <f>COSTCO!A9</f>
        <v>0</v>
      </c>
      <c r="G9" s="813">
        <f t="shared" si="1"/>
        <v>0</v>
      </c>
      <c r="H9" s="400">
        <f t="shared" si="2"/>
        <v>0</v>
      </c>
      <c r="I9" s="400">
        <f t="shared" si="3"/>
        <v>0</v>
      </c>
      <c r="J9" s="824">
        <f t="shared" si="4"/>
        <v>0</v>
      </c>
    </row>
    <row r="10" spans="1:10" ht="15.75" x14ac:dyDescent="0.25">
      <c r="A10" s="172">
        <v>74977</v>
      </c>
      <c r="B10" s="170" t="s">
        <v>967</v>
      </c>
      <c r="C10" s="171" t="s">
        <v>1012</v>
      </c>
      <c r="D10" s="819">
        <v>3.67</v>
      </c>
      <c r="E10" s="400">
        <f t="shared" si="0"/>
        <v>3.67</v>
      </c>
      <c r="F10" s="813">
        <f>COSTCO!A10</f>
        <v>0</v>
      </c>
      <c r="G10" s="813">
        <f t="shared" si="1"/>
        <v>0</v>
      </c>
      <c r="H10" s="400">
        <f t="shared" si="2"/>
        <v>0</v>
      </c>
      <c r="I10" s="400">
        <f t="shared" si="3"/>
        <v>0</v>
      </c>
      <c r="J10" s="824">
        <f t="shared" si="4"/>
        <v>0</v>
      </c>
    </row>
    <row r="11" spans="1:10" ht="15.75" x14ac:dyDescent="0.25">
      <c r="A11" s="172">
        <v>74205</v>
      </c>
      <c r="B11" s="170" t="s">
        <v>968</v>
      </c>
      <c r="C11" s="171" t="s">
        <v>986</v>
      </c>
      <c r="D11" s="819">
        <v>3.46</v>
      </c>
      <c r="E11" s="400">
        <f t="shared" si="0"/>
        <v>3.46</v>
      </c>
      <c r="F11" s="813">
        <f>COSTCO!A11</f>
        <v>0</v>
      </c>
      <c r="G11" s="813">
        <f t="shared" si="1"/>
        <v>0</v>
      </c>
      <c r="H11" s="400">
        <f t="shared" si="2"/>
        <v>0</v>
      </c>
      <c r="I11" s="400">
        <f t="shared" si="3"/>
        <v>0</v>
      </c>
      <c r="J11" s="824">
        <f t="shared" si="4"/>
        <v>0</v>
      </c>
    </row>
    <row r="12" spans="1:10" ht="15.75" x14ac:dyDescent="0.25">
      <c r="A12" s="172">
        <v>70610</v>
      </c>
      <c r="B12" s="170" t="s">
        <v>969</v>
      </c>
      <c r="C12" s="171" t="s">
        <v>987</v>
      </c>
      <c r="D12" s="819">
        <v>1.49</v>
      </c>
      <c r="E12" s="400">
        <f t="shared" si="0"/>
        <v>1.49</v>
      </c>
      <c r="F12" s="813">
        <f>COSTCO!A12</f>
        <v>0</v>
      </c>
      <c r="G12" s="813">
        <f t="shared" si="1"/>
        <v>0</v>
      </c>
      <c r="H12" s="400">
        <f t="shared" si="2"/>
        <v>0</v>
      </c>
      <c r="I12" s="400">
        <f t="shared" si="3"/>
        <v>0</v>
      </c>
      <c r="J12" s="824">
        <f t="shared" si="4"/>
        <v>0</v>
      </c>
    </row>
    <row r="13" spans="1:10" ht="15.75" x14ac:dyDescent="0.25">
      <c r="A13" s="172">
        <v>75002</v>
      </c>
      <c r="B13" s="170" t="s">
        <v>970</v>
      </c>
      <c r="C13" s="171" t="s">
        <v>988</v>
      </c>
      <c r="D13" s="819">
        <v>0.91</v>
      </c>
      <c r="E13" s="400">
        <f t="shared" si="0"/>
        <v>0.91</v>
      </c>
      <c r="F13" s="813">
        <f>COSTCO!A13</f>
        <v>0</v>
      </c>
      <c r="G13" s="813">
        <f t="shared" si="1"/>
        <v>0</v>
      </c>
      <c r="H13" s="400">
        <f t="shared" si="2"/>
        <v>0</v>
      </c>
      <c r="I13" s="400">
        <f t="shared" si="3"/>
        <v>0</v>
      </c>
      <c r="J13" s="824">
        <f t="shared" si="4"/>
        <v>0</v>
      </c>
    </row>
    <row r="14" spans="1:10" ht="15.75" x14ac:dyDescent="0.25">
      <c r="A14" s="173">
        <v>63755</v>
      </c>
      <c r="B14" s="22" t="s">
        <v>971</v>
      </c>
      <c r="C14" s="17" t="s">
        <v>980</v>
      </c>
      <c r="D14" s="816"/>
      <c r="E14" s="817">
        <f t="shared" si="0"/>
        <v>0</v>
      </c>
      <c r="F14" s="813">
        <f>COSTCO!A14</f>
        <v>0</v>
      </c>
      <c r="G14" s="813">
        <f t="shared" si="1"/>
        <v>0</v>
      </c>
      <c r="H14" s="400">
        <f t="shared" si="2"/>
        <v>0</v>
      </c>
      <c r="I14" s="400">
        <f t="shared" si="3"/>
        <v>0</v>
      </c>
      <c r="J14" s="824">
        <f t="shared" si="4"/>
        <v>0</v>
      </c>
    </row>
    <row r="15" spans="1:10" ht="15.75" x14ac:dyDescent="0.25">
      <c r="A15" s="126">
        <v>61548</v>
      </c>
      <c r="B15" s="132" t="s">
        <v>972</v>
      </c>
      <c r="C15" s="171" t="s">
        <v>989</v>
      </c>
      <c r="D15" s="819"/>
      <c r="E15" s="817">
        <f t="shared" si="0"/>
        <v>0</v>
      </c>
      <c r="F15" s="813">
        <f>COSTCO!A15</f>
        <v>0</v>
      </c>
      <c r="G15" s="813">
        <f t="shared" si="1"/>
        <v>0</v>
      </c>
      <c r="H15" s="400">
        <f t="shared" si="2"/>
        <v>0</v>
      </c>
      <c r="I15" s="400">
        <f t="shared" si="3"/>
        <v>0</v>
      </c>
      <c r="J15" s="824">
        <f t="shared" si="4"/>
        <v>0</v>
      </c>
    </row>
    <row r="16" spans="1:10" ht="15.75" x14ac:dyDescent="0.25">
      <c r="A16" s="126">
        <v>62453</v>
      </c>
      <c r="B16" s="132" t="s">
        <v>973</v>
      </c>
      <c r="C16" s="171" t="s">
        <v>990</v>
      </c>
      <c r="D16" s="819">
        <v>2.3199999999999998</v>
      </c>
      <c r="E16" s="817">
        <f t="shared" si="0"/>
        <v>2.3199999999999998</v>
      </c>
      <c r="F16" s="813">
        <f>COSTCO!A16</f>
        <v>0</v>
      </c>
      <c r="G16" s="813">
        <f t="shared" si="1"/>
        <v>0</v>
      </c>
      <c r="H16" s="400">
        <f t="shared" si="2"/>
        <v>0</v>
      </c>
      <c r="I16" s="400">
        <f t="shared" si="3"/>
        <v>0</v>
      </c>
      <c r="J16" s="824">
        <f t="shared" si="4"/>
        <v>0</v>
      </c>
    </row>
    <row r="17" spans="1:10" ht="15.75" x14ac:dyDescent="0.25">
      <c r="A17" s="126">
        <v>76995</v>
      </c>
      <c r="B17" s="132" t="s">
        <v>974</v>
      </c>
      <c r="C17" s="171" t="s">
        <v>991</v>
      </c>
      <c r="D17" s="819">
        <v>11.09</v>
      </c>
      <c r="E17" s="817">
        <f t="shared" si="0"/>
        <v>11.09</v>
      </c>
      <c r="F17" s="813">
        <f>COSTCO!A17</f>
        <v>0</v>
      </c>
      <c r="G17" s="813">
        <f t="shared" si="1"/>
        <v>0</v>
      </c>
      <c r="H17" s="400">
        <f t="shared" si="2"/>
        <v>0</v>
      </c>
      <c r="I17" s="400">
        <f t="shared" si="3"/>
        <v>0</v>
      </c>
      <c r="J17" s="824">
        <f t="shared" si="4"/>
        <v>0</v>
      </c>
    </row>
    <row r="18" spans="1:10" ht="15.75" x14ac:dyDescent="0.25">
      <c r="A18" s="126">
        <v>63093</v>
      </c>
      <c r="B18" s="132" t="s">
        <v>975</v>
      </c>
      <c r="C18" s="171" t="s">
        <v>992</v>
      </c>
      <c r="D18" s="819">
        <v>5.83</v>
      </c>
      <c r="E18" s="817">
        <f t="shared" si="0"/>
        <v>5.83</v>
      </c>
      <c r="F18" s="813">
        <f>COSTCO!A18</f>
        <v>0</v>
      </c>
      <c r="G18" s="813">
        <f t="shared" si="1"/>
        <v>0</v>
      </c>
      <c r="H18" s="400">
        <f t="shared" si="2"/>
        <v>0</v>
      </c>
      <c r="I18" s="400">
        <f t="shared" si="3"/>
        <v>0</v>
      </c>
      <c r="J18" s="824">
        <f t="shared" si="4"/>
        <v>0</v>
      </c>
    </row>
    <row r="19" spans="1:10" ht="15.75" x14ac:dyDescent="0.25">
      <c r="A19" s="126">
        <v>64147</v>
      </c>
      <c r="B19" s="132" t="s">
        <v>976</v>
      </c>
      <c r="C19" s="171" t="s">
        <v>993</v>
      </c>
      <c r="D19" s="819">
        <v>5.5</v>
      </c>
      <c r="E19" s="817">
        <f t="shared" si="0"/>
        <v>5.5</v>
      </c>
      <c r="F19" s="813">
        <f>COSTCO!A19</f>
        <v>0</v>
      </c>
      <c r="G19" s="813">
        <f t="shared" si="1"/>
        <v>0</v>
      </c>
      <c r="H19" s="400">
        <f t="shared" si="2"/>
        <v>0</v>
      </c>
      <c r="I19" s="400">
        <f t="shared" si="3"/>
        <v>0</v>
      </c>
      <c r="J19" s="824">
        <f t="shared" si="4"/>
        <v>0</v>
      </c>
    </row>
    <row r="20" spans="1:10" ht="15.75" x14ac:dyDescent="0.25">
      <c r="A20" s="325">
        <v>64163</v>
      </c>
      <c r="B20" s="278" t="s">
        <v>977</v>
      </c>
      <c r="C20" s="326" t="s">
        <v>994</v>
      </c>
      <c r="D20" s="839">
        <v>8.4499999999999993</v>
      </c>
      <c r="E20" s="840">
        <f t="shared" si="0"/>
        <v>8.4499999999999993</v>
      </c>
      <c r="F20" s="841">
        <f>COSTCO!A20</f>
        <v>0</v>
      </c>
      <c r="G20" s="841">
        <f t="shared" si="1"/>
        <v>0</v>
      </c>
      <c r="H20" s="842">
        <f t="shared" si="2"/>
        <v>0</v>
      </c>
      <c r="I20" s="842">
        <f t="shared" si="3"/>
        <v>0</v>
      </c>
      <c r="J20" s="843">
        <f t="shared" si="4"/>
        <v>0</v>
      </c>
    </row>
    <row r="21" spans="1:10" ht="16.5" thickBot="1" x14ac:dyDescent="0.3">
      <c r="A21" s="778">
        <v>64177</v>
      </c>
      <c r="B21" s="133" t="s">
        <v>998</v>
      </c>
      <c r="C21" s="218" t="s">
        <v>999</v>
      </c>
      <c r="D21" s="820">
        <v>2.79</v>
      </c>
      <c r="E21" s="821">
        <f t="shared" ref="E21" si="5">D21</f>
        <v>2.79</v>
      </c>
      <c r="F21" s="299">
        <f>COSTCO!A21</f>
        <v>0</v>
      </c>
      <c r="G21" s="299">
        <f t="shared" ref="G21" si="6">F21</f>
        <v>0</v>
      </c>
      <c r="H21" s="825">
        <f t="shared" ref="H21" si="7">F21*D21</f>
        <v>0</v>
      </c>
      <c r="I21" s="825">
        <f t="shared" ref="I21" si="8">G21*E21</f>
        <v>0</v>
      </c>
      <c r="J21" s="826">
        <f t="shared" ref="J21" si="9">H21-I21</f>
        <v>0</v>
      </c>
    </row>
    <row r="22" spans="1:10" ht="15.75" thickBot="1" x14ac:dyDescent="0.3">
      <c r="C22" s="809"/>
      <c r="D22" s="809"/>
    </row>
    <row r="23" spans="1:10" ht="15.75" thickBot="1" x14ac:dyDescent="0.3">
      <c r="F23" s="87">
        <f>SUM(F3:F21)</f>
        <v>0</v>
      </c>
      <c r="G23" s="177">
        <f t="shared" ref="G23:J23" si="10">SUM(G3:G21)</f>
        <v>0</v>
      </c>
      <c r="H23" s="827">
        <f>SUM(H3:H21)</f>
        <v>0</v>
      </c>
      <c r="I23" s="827">
        <f t="shared" si="10"/>
        <v>0</v>
      </c>
      <c r="J23" s="828">
        <f t="shared" si="10"/>
        <v>0</v>
      </c>
    </row>
  </sheetData>
  <printOptions horizontalCentered="1"/>
  <pageMargins left="0" right="0" top="0.6" bottom="0.25" header="0.2" footer="0.3"/>
  <pageSetup scale="80" orientation="portrait" r:id="rId1"/>
  <headerFooter>
    <oddHeader>&amp;L&amp;"-,Bold"Order Date: &amp;D
&amp;C&amp;"-,Bold"&amp;14FAIRBANKS DISTRIBUTORS - &amp;A
Cust ID C716261&amp;R&amp;"-,Bold"Delivery Date: xx/xx/2017</oddHeader>
  </headerFooter>
  <ignoredErrors>
    <ignoredError sqref="F3 F14:F20 F8:F13 F4:F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16</vt:i4>
      </vt:variant>
    </vt:vector>
  </HeadingPairs>
  <TitlesOfParts>
    <vt:vector size="42" baseType="lpstr">
      <vt:lpstr>Master - Rack</vt:lpstr>
      <vt:lpstr>Rack Pricing</vt:lpstr>
      <vt:lpstr>Uncoded - Tray</vt:lpstr>
      <vt:lpstr>Uncoded Pricing</vt:lpstr>
      <vt:lpstr>Fast Food - Tray</vt:lpstr>
      <vt:lpstr>Fast Food Pricing</vt:lpstr>
      <vt:lpstr>Box</vt:lpstr>
      <vt:lpstr>COSTCO</vt:lpstr>
      <vt:lpstr>COSTCO Pricing</vt:lpstr>
      <vt:lpstr>COSTCO (Uncoded)</vt:lpstr>
      <vt:lpstr>WH Freezer</vt:lpstr>
      <vt:lpstr>Fred Meyer</vt:lpstr>
      <vt:lpstr>Military</vt:lpstr>
      <vt:lpstr>Dining Services</vt:lpstr>
      <vt:lpstr>Greely</vt:lpstr>
      <vt:lpstr>Safeway</vt:lpstr>
      <vt:lpstr>WalMart</vt:lpstr>
      <vt:lpstr>Denny's</vt:lpstr>
      <vt:lpstr>North Slope Catering</vt:lpstr>
      <vt:lpstr>BC Drive-In</vt:lpstr>
      <vt:lpstr>Chat. Chow</vt:lpstr>
      <vt:lpstr>C&amp;J Drive in</vt:lpstr>
      <vt:lpstr>IGA</vt:lpstr>
      <vt:lpstr>Fast Food - Order only</vt:lpstr>
      <vt:lpstr>Sheet1</vt:lpstr>
      <vt:lpstr>Cube</vt:lpstr>
      <vt:lpstr>'BC Drive-In'!Print_Area</vt:lpstr>
      <vt:lpstr>Box!Print_Area</vt:lpstr>
      <vt:lpstr>COSTCO!Print_Area</vt:lpstr>
      <vt:lpstr>'COSTCO (Uncoded)'!Print_Area</vt:lpstr>
      <vt:lpstr>'COSTCO Pricing'!Print_Area</vt:lpstr>
      <vt:lpstr>'Denny''s'!Print_Area</vt:lpstr>
      <vt:lpstr>'Dining Services'!Print_Area</vt:lpstr>
      <vt:lpstr>'Fast Food - Order only'!Print_Area</vt:lpstr>
      <vt:lpstr>'Fast Food - Tray'!Print_Area</vt:lpstr>
      <vt:lpstr>'Master - Rack'!Print_Area</vt:lpstr>
      <vt:lpstr>Military!Print_Area</vt:lpstr>
      <vt:lpstr>'North Slope Catering'!Print_Area</vt:lpstr>
      <vt:lpstr>'Rack Pricing'!Print_Area</vt:lpstr>
      <vt:lpstr>'Uncoded - Tray'!Print_Area</vt:lpstr>
      <vt:lpstr>'WH Freezer'!Print_Area</vt:lpstr>
      <vt:lpstr>'Fred Meyer'!Print_Titles</vt:lpstr>
    </vt:vector>
  </TitlesOfParts>
  <Company>United States Bakery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Martin</dc:creator>
  <cp:lastModifiedBy>Order Desk</cp:lastModifiedBy>
  <cp:lastPrinted>2018-12-06T23:00:17Z</cp:lastPrinted>
  <dcterms:created xsi:type="dcterms:W3CDTF">2013-05-10T00:13:42Z</dcterms:created>
  <dcterms:modified xsi:type="dcterms:W3CDTF">2019-01-18T17:13:12Z</dcterms:modified>
  <cp:contentStatus/>
</cp:coreProperties>
</file>