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AE4712BC-A618-4C0B-87E0-5A26722D89FF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ocumentation" sheetId="2" r:id="rId1"/>
    <sheet name="Order Form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5" i="1"/>
  <c r="H24" i="1"/>
  <c r="H23" i="1"/>
  <c r="H22" i="1"/>
  <c r="H14" i="1"/>
  <c r="H15" i="1"/>
  <c r="H16" i="1"/>
  <c r="H17" i="1"/>
  <c r="H18" i="1"/>
  <c r="H19" i="1"/>
  <c r="H20" i="1"/>
  <c r="H13" i="1"/>
  <c r="E14" i="1"/>
  <c r="E15" i="1"/>
  <c r="E16" i="1"/>
  <c r="E17" i="1"/>
  <c r="E18" i="1"/>
  <c r="E19" i="1"/>
  <c r="E20" i="1"/>
  <c r="F14" i="1"/>
  <c r="F15" i="1"/>
  <c r="F16" i="1"/>
  <c r="F17" i="1"/>
  <c r="F18" i="1"/>
  <c r="F19" i="1"/>
  <c r="F20" i="1"/>
  <c r="F13" i="1"/>
  <c r="E13" i="1" l="1"/>
  <c r="B18" i="1"/>
  <c r="B17" i="1"/>
</calcChain>
</file>

<file path=xl/sharedStrings.xml><?xml version="1.0" encoding="utf-8"?>
<sst xmlns="http://schemas.openxmlformats.org/spreadsheetml/2006/main" count="127" uniqueCount="116">
  <si>
    <t>Author</t>
  </si>
  <si>
    <t>Date</t>
  </si>
  <si>
    <t>Purpose</t>
  </si>
  <si>
    <t>105 East Commerce Way
Fort Smith, AK 72913 
(479) 555-8118</t>
  </si>
  <si>
    <t>Customer</t>
  </si>
  <si>
    <t>Order Number</t>
  </si>
  <si>
    <t>Shipping Address</t>
  </si>
  <si>
    <t>Street</t>
  </si>
  <si>
    <t>City</t>
  </si>
  <si>
    <t>State</t>
  </si>
  <si>
    <t>ZIP</t>
  </si>
  <si>
    <t>Phone</t>
  </si>
  <si>
    <t>Order Date</t>
  </si>
  <si>
    <t>Delivery Options</t>
  </si>
  <si>
    <t>Delivery Type</t>
  </si>
  <si>
    <t>Est. Delivery Date</t>
  </si>
  <si>
    <t>Item ID</t>
  </si>
  <si>
    <t>Name</t>
  </si>
  <si>
    <t>Price</t>
  </si>
  <si>
    <t>Qty</t>
  </si>
  <si>
    <t>Charge</t>
  </si>
  <si>
    <t>Subtotal</t>
  </si>
  <si>
    <t>Sales Tax</t>
  </si>
  <si>
    <t>Shipping &amp; Handling</t>
  </si>
  <si>
    <t>TOTAL</t>
  </si>
  <si>
    <t>Surcharge</t>
  </si>
  <si>
    <t>Est. Delivery Days</t>
  </si>
  <si>
    <t>Standard</t>
  </si>
  <si>
    <t>3 Day</t>
  </si>
  <si>
    <t>2 Day</t>
  </si>
  <si>
    <t>Overnight</t>
  </si>
  <si>
    <t>Tax Rate</t>
  </si>
  <si>
    <t>Product List</t>
  </si>
  <si>
    <t>sb8502</t>
  </si>
  <si>
    <t>Sunblock SPF 30 (Hiking Size)</t>
  </si>
  <si>
    <t>br9002</t>
  </si>
  <si>
    <t>Bug Repellent (Deep Woodes)</t>
  </si>
  <si>
    <t>sb6601</t>
  </si>
  <si>
    <t>Solar Battery Recharging Unit</t>
  </si>
  <si>
    <t>tr8140</t>
  </si>
  <si>
    <t>Trail Mix (Pouch)</t>
  </si>
  <si>
    <t>bb7117</t>
  </si>
  <si>
    <t>Blister Patches</t>
  </si>
  <si>
    <t>wb7133</t>
  </si>
  <si>
    <t>Insulated Water Bottle</t>
  </si>
  <si>
    <t>bl2815</t>
  </si>
  <si>
    <t>Boot Laces (Medium)</t>
  </si>
  <si>
    <t>fa8442</t>
  </si>
  <si>
    <t>First Aid Kit (Pack Size)</t>
  </si>
  <si>
    <t>gps1015</t>
  </si>
  <si>
    <t>Zendo GPS meter</t>
  </si>
  <si>
    <t>led7331</t>
  </si>
  <si>
    <t>LED Rechargeable Lantern</t>
  </si>
  <si>
    <t>wp0312</t>
  </si>
  <si>
    <t>Water Purifier</t>
  </si>
  <si>
    <t>p5148</t>
  </si>
  <si>
    <t>Self-Inflating Pad</t>
  </si>
  <si>
    <t>sb2818</t>
  </si>
  <si>
    <t>Down Sleeping Bag</t>
  </si>
  <si>
    <t>t7815</t>
  </si>
  <si>
    <t>2 Person Tent</t>
  </si>
  <si>
    <t>sp5588</t>
  </si>
  <si>
    <t>Snowshoes Pair</t>
  </si>
  <si>
    <t>ws6832</t>
  </si>
  <si>
    <t>Snowshoes Women's</t>
  </si>
  <si>
    <t>pw6558</t>
  </si>
  <si>
    <t>Insulated Pants Women's</t>
  </si>
  <si>
    <t>bl6638</t>
  </si>
  <si>
    <t>Snowboard Leash</t>
  </si>
  <si>
    <t>pj5199</t>
  </si>
  <si>
    <t>Insulated Jacket Women's</t>
  </si>
  <si>
    <t>sb5317</t>
  </si>
  <si>
    <t>Attack Snowboard Women's</t>
  </si>
  <si>
    <t>sg8128</t>
  </si>
  <si>
    <t>Polarized Snow Goggles</t>
  </si>
  <si>
    <t>sh5591</t>
  </si>
  <si>
    <t>Snow Helmet Women's</t>
  </si>
  <si>
    <t>fa8401</t>
  </si>
  <si>
    <t>First Aid Kit (Large)</t>
  </si>
  <si>
    <t>gps1587</t>
  </si>
  <si>
    <t>GPS Tracking Unit</t>
  </si>
  <si>
    <t>led7991</t>
  </si>
  <si>
    <t>LED Rechargeable Kit</t>
  </si>
  <si>
    <t>p4981</t>
  </si>
  <si>
    <t>Foam Pad</t>
  </si>
  <si>
    <t>sb3089</t>
  </si>
  <si>
    <t>Arctic Sleep Bag</t>
  </si>
  <si>
    <t>sb8108</t>
  </si>
  <si>
    <t>sh8810</t>
  </si>
  <si>
    <t>Snow Helmet Men's</t>
  </si>
  <si>
    <t>t7829</t>
  </si>
  <si>
    <t>4 Person Tent</t>
  </si>
  <si>
    <t>tr8480</t>
  </si>
  <si>
    <t>Trail Mix (Box)</t>
  </si>
  <si>
    <t>wp5818</t>
  </si>
  <si>
    <t>Water Purifier Tablets</t>
  </si>
  <si>
    <t>ws8989</t>
  </si>
  <si>
    <t>Snowshoes Mens's</t>
  </si>
  <si>
    <t>sb5501</t>
  </si>
  <si>
    <t>Attack Snowboard Men's</t>
  </si>
  <si>
    <t>Shipping &amp; Handling Discount</t>
  </si>
  <si>
    <t>Solar Battery Panels</t>
  </si>
  <si>
    <t>Cairn Camping Supplies</t>
  </si>
  <si>
    <t>Deliver Days</t>
  </si>
  <si>
    <t>To create an order form for orders made at Cairn Camping Supplies</t>
  </si>
  <si>
    <t>Sarah Romy</t>
  </si>
  <si>
    <t>Dixie Kaufmann</t>
  </si>
  <si>
    <t>414 Topeak Lane</t>
  </si>
  <si>
    <t>Fort Smith</t>
  </si>
  <si>
    <t>AK</t>
  </si>
  <si>
    <t>72914</t>
  </si>
  <si>
    <t/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</si>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</sst>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24"/>
      <color theme="7" tint="0.79998168889431442"/>
      <name val="Impact"/>
      <family val="2"/>
    </font>
    <font>
      <sz val="28"/>
      <color theme="9" tint="-0.249977111117893"/>
      <name val="Impact"/>
      <family val="2"/>
    </font>
    <font>
      <sz val="11"/>
      <color theme="9" tint="-0.249977111117893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8.8000000000000007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35">
    <xf numFmtId="0" fontId="0" fillId="0" borderId="0" xfId="0"/>
    <xf numFmtId="0" fontId="8" fillId="0" borderId="0" xfId="0" applyFont="1"/>
    <xf numFmtId="0" fontId="5" fillId="3" borderId="1" xfId="0" applyFont="1" applyFill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14" fontId="9" fillId="0" borderId="1" xfId="0" applyNumberFormat="1" applyFont="1" applyBorder="1" applyAlignment="1">
      <alignment horizontal="left" vertical="top" wrapText="1"/>
    </xf>
    <xf numFmtId="0" fontId="4" fillId="2" borderId="0" xfId="3"/>
    <xf numFmtId="0" fontId="4" fillId="2" borderId="2" xfId="3" applyBorder="1"/>
    <xf numFmtId="0" fontId="0" fillId="0" borderId="2" xfId="0" applyBorder="1"/>
    <xf numFmtId="0" fontId="0" fillId="4" borderId="2" xfId="0" applyFill="1" applyBorder="1"/>
    <xf numFmtId="0" fontId="11" fillId="0" borderId="2" xfId="0" applyFont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0" fillId="0" borderId="2" xfId="0" applyFill="1" applyBorder="1"/>
    <xf numFmtId="0" fontId="11" fillId="0" borderId="2" xfId="0" applyFont="1" applyFill="1" applyBorder="1" applyAlignment="1">
      <alignment vertical="center" wrapText="1"/>
    </xf>
    <xf numFmtId="164" fontId="0" fillId="0" borderId="2" xfId="1" applyFont="1" applyBorder="1"/>
    <xf numFmtId="164" fontId="11" fillId="0" borderId="2" xfId="1" applyFont="1" applyBorder="1" applyAlignment="1">
      <alignment vertical="center" wrapText="1"/>
    </xf>
    <xf numFmtId="164" fontId="11" fillId="0" borderId="3" xfId="1" applyFont="1" applyFill="1" applyBorder="1" applyAlignment="1">
      <alignment vertical="center" wrapText="1"/>
    </xf>
    <xf numFmtId="0" fontId="0" fillId="5" borderId="2" xfId="0" applyFill="1" applyBorder="1"/>
    <xf numFmtId="164" fontId="0" fillId="5" borderId="2" xfId="1" applyFont="1" applyFill="1" applyBorder="1"/>
    <xf numFmtId="164" fontId="0" fillId="5" borderId="2" xfId="0" applyNumberFormat="1" applyFill="1" applyBorder="1"/>
    <xf numFmtId="10" fontId="0" fillId="5" borderId="2" xfId="0" applyNumberFormat="1" applyFill="1" applyBorder="1"/>
    <xf numFmtId="0" fontId="7" fillId="3" borderId="0" xfId="2" applyFont="1" applyFill="1" applyAlignment="1">
      <alignment horizontal="left"/>
    </xf>
    <xf numFmtId="0" fontId="6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/>
    </xf>
    <xf numFmtId="0" fontId="4" fillId="2" borderId="4" xfId="3" applyBorder="1" applyAlignment="1">
      <alignment horizontal="right"/>
    </xf>
    <xf numFmtId="0" fontId="4" fillId="2" borderId="5" xfId="3" applyBorder="1" applyAlignment="1">
      <alignment horizontal="right"/>
    </xf>
    <xf numFmtId="0" fontId="4" fillId="2" borderId="4" xfId="3" applyBorder="1" applyAlignment="1">
      <alignment horizontal="center"/>
    </xf>
    <xf numFmtId="0" fontId="4" fillId="2" borderId="5" xfId="3" applyBorder="1" applyAlignment="1">
      <alignment horizontal="center"/>
    </xf>
    <xf numFmtId="0" fontId="4" fillId="2" borderId="2" xfId="3" applyBorder="1" applyAlignment="1">
      <alignment horizontal="center"/>
    </xf>
    <xf numFmtId="0" fontId="0" fillId="5" borderId="3" xfId="0" applyFill="1" applyBorder="1"/>
    <xf numFmtId="43" fontId="3" fillId="5" borderId="2" xfId="0" applyNumberFormat="1" applyFont="1" applyFill="1" applyBorder="1"/>
    <xf numFmtId="0" fontId="0" fillId="0" borderId="2" xfId="0" applyBorder="1" applyAlignment="1">
      <alignment horizontal="left"/>
    </xf>
    <xf numFmtId="0" fontId="0" fillId="5" borderId="2" xfId="0" applyFill="1" applyBorder="1" applyAlignment="1">
      <alignment horizontal="left"/>
    </xf>
    <xf numFmtId="14" fontId="0" fillId="5" borderId="2" xfId="0" applyNumberFormat="1" applyFill="1" applyBorder="1" applyAlignment="1">
      <alignment horizontal="left"/>
    </xf>
    <xf numFmtId="14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</cellXfs>
  <cellStyles count="4">
    <cellStyle name="Accent6" xfId="3" builtinId="49"/>
    <cellStyle name="Currency" xfId="1" builtinId="4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>
      <selection activeCell="B4" sqref="B4"/>
    </sheetView>
  </sheetViews>
  <sheetFormatPr defaultRowHeight="14.5" x14ac:dyDescent="0.35"/>
  <cols>
    <col min="1" max="1" width="13" customWidth="1"/>
    <col min="2" max="2" width="38.54296875" customWidth="1"/>
  </cols>
  <sheetData>
    <row r="1" spans="1:2" ht="34.5" x14ac:dyDescent="0.65">
      <c r="A1" s="1" t="s">
        <v>102</v>
      </c>
    </row>
    <row r="3" spans="1:2" x14ac:dyDescent="0.35">
      <c r="A3" s="2" t="s">
        <v>0</v>
      </c>
      <c r="B3" s="3" t="s">
        <v>105</v>
      </c>
    </row>
    <row r="4" spans="1:2" x14ac:dyDescent="0.35">
      <c r="A4" s="2" t="s">
        <v>1</v>
      </c>
      <c r="B4" s="4">
        <v>44091</v>
      </c>
    </row>
    <row r="5" spans="1:2" ht="29" x14ac:dyDescent="0.35">
      <c r="A5" s="2" t="s">
        <v>2</v>
      </c>
      <c r="B5" s="3" t="s"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38"/>
  <sheetViews>
    <sheetView tabSelected="1" zoomScale="65" zoomScaleNormal="65" workbookViewId="0">
      <selection activeCell="B13" sqref="B13"/>
    </sheetView>
  </sheetViews>
  <sheetFormatPr defaultRowHeight="14.5" x14ac:dyDescent="0.35"/>
  <cols>
    <col min="1" max="1" width="16.7265625" bestFit="1" customWidth="1"/>
    <col min="2" max="2" width="19.54296875" customWidth="1"/>
    <col min="3" max="3" width="3.54296875" customWidth="1"/>
    <col min="4" max="4" width="9" customWidth="1"/>
    <col min="5" max="5" width="25.81640625" customWidth="1"/>
    <col min="6" max="6" width="14" customWidth="1"/>
    <col min="7" max="7" width="16.7265625" customWidth="1"/>
    <col min="8" max="8" width="19.1796875" customWidth="1"/>
    <col min="9" max="9" width="3" customWidth="1"/>
    <col min="11" max="11" width="29.7265625" customWidth="1"/>
    <col min="12" max="12" width="10.54296875" customWidth="1"/>
  </cols>
  <sheetData>
    <row r="1" spans="1:12" ht="31.5" x14ac:dyDescent="0.65">
      <c r="A1" s="20" t="s">
        <v>102</v>
      </c>
      <c r="B1" s="20"/>
      <c r="C1" s="20"/>
      <c r="D1" s="20"/>
      <c r="E1" s="20"/>
      <c r="F1" s="20"/>
      <c r="G1" s="20"/>
      <c r="H1" s="20"/>
    </row>
    <row r="2" spans="1:12" ht="57" customHeight="1" x14ac:dyDescent="0.35">
      <c r="A2" s="21" t="s">
        <v>3</v>
      </c>
      <c r="B2" s="21"/>
      <c r="C2" s="21"/>
      <c r="D2" s="21"/>
      <c r="E2" s="21"/>
      <c r="F2" s="21"/>
      <c r="G2" s="21"/>
      <c r="H2" s="21"/>
    </row>
    <row r="3" spans="1:12" ht="18.5" x14ac:dyDescent="0.45">
      <c r="J3" s="22" t="s">
        <v>32</v>
      </c>
      <c r="K3" s="22"/>
      <c r="L3" s="22"/>
    </row>
    <row r="4" spans="1:12" x14ac:dyDescent="0.35">
      <c r="A4" s="8" t="s">
        <v>4</v>
      </c>
      <c r="B4" s="30" t="s">
        <v>106</v>
      </c>
      <c r="F4" s="6" t="s">
        <v>14</v>
      </c>
      <c r="G4" s="6" t="s">
        <v>25</v>
      </c>
      <c r="H4" s="6" t="s">
        <v>26</v>
      </c>
      <c r="J4" s="6" t="s">
        <v>16</v>
      </c>
      <c r="K4" s="6" t="s">
        <v>17</v>
      </c>
      <c r="L4" s="6" t="s">
        <v>18</v>
      </c>
    </row>
    <row r="5" spans="1:12" x14ac:dyDescent="0.35">
      <c r="A5" s="8" t="s">
        <v>5</v>
      </c>
      <c r="B5" s="30">
        <v>381</v>
      </c>
      <c r="F5" s="16" t="s">
        <v>27</v>
      </c>
      <c r="G5" s="16">
        <v>12.95</v>
      </c>
      <c r="H5" s="16">
        <v>5</v>
      </c>
      <c r="J5" s="7" t="s">
        <v>41</v>
      </c>
      <c r="K5" s="7" t="s">
        <v>42</v>
      </c>
      <c r="L5" s="13">
        <v>9.9499999999999993</v>
      </c>
    </row>
    <row r="6" spans="1:12" x14ac:dyDescent="0.35">
      <c r="A6" s="8" t="s">
        <v>12</v>
      </c>
      <c r="B6" s="33">
        <v>43224</v>
      </c>
      <c r="F6" s="16" t="s">
        <v>28</v>
      </c>
      <c r="G6" s="16">
        <v>15.95</v>
      </c>
      <c r="H6" s="16">
        <v>3</v>
      </c>
      <c r="J6" s="7" t="s">
        <v>45</v>
      </c>
      <c r="K6" s="7" t="s">
        <v>46</v>
      </c>
      <c r="L6" s="13">
        <v>14.95</v>
      </c>
    </row>
    <row r="7" spans="1:12" x14ac:dyDescent="0.35">
      <c r="F7" s="16" t="s">
        <v>29</v>
      </c>
      <c r="G7" s="16">
        <v>23.95</v>
      </c>
      <c r="H7" s="16">
        <v>2</v>
      </c>
      <c r="J7" s="9" t="s">
        <v>67</v>
      </c>
      <c r="K7" s="9" t="s">
        <v>68</v>
      </c>
      <c r="L7" s="14">
        <v>5.95</v>
      </c>
    </row>
    <row r="8" spans="1:12" x14ac:dyDescent="0.35">
      <c r="A8" s="27" t="s">
        <v>6</v>
      </c>
      <c r="B8" s="27"/>
      <c r="F8" s="16" t="s">
        <v>30</v>
      </c>
      <c r="G8" s="16">
        <v>38.75</v>
      </c>
      <c r="H8" s="16">
        <v>1</v>
      </c>
      <c r="J8" s="7" t="s">
        <v>35</v>
      </c>
      <c r="K8" s="7" t="s">
        <v>36</v>
      </c>
      <c r="L8" s="13">
        <v>7.55</v>
      </c>
    </row>
    <row r="9" spans="1:12" x14ac:dyDescent="0.35">
      <c r="A9" s="8" t="s">
        <v>7</v>
      </c>
      <c r="B9" s="30" t="s">
        <v>107</v>
      </c>
      <c r="J9" s="7" t="s">
        <v>47</v>
      </c>
      <c r="K9" s="7" t="s">
        <v>48</v>
      </c>
      <c r="L9" s="13">
        <v>11.95</v>
      </c>
    </row>
    <row r="10" spans="1:12" x14ac:dyDescent="0.35">
      <c r="A10" s="8" t="s">
        <v>8</v>
      </c>
      <c r="B10" s="30" t="s">
        <v>108</v>
      </c>
      <c r="F10" s="6" t="s">
        <v>31</v>
      </c>
      <c r="G10" s="19">
        <v>3.6999999999999998E-2</v>
      </c>
      <c r="J10" s="11" t="s">
        <v>77</v>
      </c>
      <c r="K10" s="11" t="s">
        <v>78</v>
      </c>
      <c r="L10" s="13">
        <v>21.73</v>
      </c>
    </row>
    <row r="11" spans="1:12" x14ac:dyDescent="0.35">
      <c r="A11" s="8" t="s">
        <v>9</v>
      </c>
      <c r="B11" s="30" t="s">
        <v>109</v>
      </c>
      <c r="J11" s="7" t="s">
        <v>49</v>
      </c>
      <c r="K11" s="7" t="s">
        <v>50</v>
      </c>
      <c r="L11" s="13">
        <v>82.81</v>
      </c>
    </row>
    <row r="12" spans="1:12" x14ac:dyDescent="0.35">
      <c r="A12" s="8" t="s">
        <v>10</v>
      </c>
      <c r="B12" s="34" t="s">
        <v>110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20</v>
      </c>
      <c r="J12" s="11" t="s">
        <v>79</v>
      </c>
      <c r="K12" s="11" t="s">
        <v>80</v>
      </c>
      <c r="L12" s="13">
        <v>112.45</v>
      </c>
    </row>
    <row r="13" spans="1:12" x14ac:dyDescent="0.35">
      <c r="A13" s="8" t="s">
        <v>11</v>
      </c>
      <c r="B13" s="30">
        <v>4795552081</v>
      </c>
      <c r="D13" s="7" t="s">
        <v>83</v>
      </c>
      <c r="E13" s="16" t="str">
        <f>IF(D13="","",VLOOKUP(D13,J5:L38,2,FALSE))</f>
        <v>Foam Pad</v>
      </c>
      <c r="F13" s="16">
        <f>IF(D13="","",VLOOKUP(D13,J5:L38,3,FALSE))</f>
        <v>29.15</v>
      </c>
      <c r="G13" s="7">
        <v>2</v>
      </c>
      <c r="H13" s="17">
        <f>IF(D13="","",F13*G13)</f>
        <v>58.3</v>
      </c>
      <c r="J13" s="9" t="s">
        <v>51</v>
      </c>
      <c r="K13" s="9" t="s">
        <v>52</v>
      </c>
      <c r="L13" s="14">
        <v>38.950000000000003</v>
      </c>
    </row>
    <row r="14" spans="1:12" x14ac:dyDescent="0.35">
      <c r="D14" s="7" t="s">
        <v>90</v>
      </c>
      <c r="E14" s="16" t="str">
        <f t="shared" ref="E14:E20" si="0">IF(D14="","",VLOOKUP(D14,J6:L39,2,FALSE))</f>
        <v>4 Person Tent</v>
      </c>
      <c r="F14" s="16">
        <f t="shared" ref="F14:F20" si="1">IF(D14="","",VLOOKUP(D14,J6:L39,3,FALSE))</f>
        <v>335.24</v>
      </c>
      <c r="G14" s="7">
        <v>1</v>
      </c>
      <c r="H14" s="17">
        <f t="shared" ref="H14:H20" si="2">IF(D14="","",F14*G14)</f>
        <v>335.24</v>
      </c>
      <c r="J14" s="11" t="s">
        <v>81</v>
      </c>
      <c r="K14" s="11" t="s">
        <v>82</v>
      </c>
      <c r="L14" s="13">
        <v>21.94</v>
      </c>
    </row>
    <row r="15" spans="1:12" x14ac:dyDescent="0.35">
      <c r="A15" s="27" t="s">
        <v>13</v>
      </c>
      <c r="B15" s="27"/>
      <c r="D15" s="7" t="s">
        <v>51</v>
      </c>
      <c r="E15" s="16" t="str">
        <f t="shared" si="0"/>
        <v>LED Rechargeable Lantern</v>
      </c>
      <c r="F15" s="16">
        <f t="shared" si="1"/>
        <v>38.950000000000003</v>
      </c>
      <c r="G15" s="7">
        <v>3</v>
      </c>
      <c r="H15" s="17">
        <f t="shared" si="2"/>
        <v>116.85000000000001</v>
      </c>
      <c r="J15" s="9" t="s">
        <v>55</v>
      </c>
      <c r="K15" s="9" t="s">
        <v>56</v>
      </c>
      <c r="L15" s="14">
        <v>37.25</v>
      </c>
    </row>
    <row r="16" spans="1:12" x14ac:dyDescent="0.35">
      <c r="A16" s="8" t="s">
        <v>14</v>
      </c>
      <c r="B16" s="30" t="s">
        <v>28</v>
      </c>
      <c r="D16" s="7" t="s">
        <v>33</v>
      </c>
      <c r="E16" s="16" t="str">
        <f t="shared" si="0"/>
        <v>Sunblock SPF 30 (Hiking Size)</v>
      </c>
      <c r="F16" s="16">
        <f t="shared" si="1"/>
        <v>12.32</v>
      </c>
      <c r="G16" s="7">
        <v>5</v>
      </c>
      <c r="H16" s="17">
        <f t="shared" si="2"/>
        <v>61.6</v>
      </c>
      <c r="J16" s="11" t="s">
        <v>83</v>
      </c>
      <c r="K16" s="11" t="s">
        <v>84</v>
      </c>
      <c r="L16" s="13">
        <v>29.15</v>
      </c>
    </row>
    <row r="17" spans="1:12" x14ac:dyDescent="0.35">
      <c r="A17" s="8" t="s">
        <v>103</v>
      </c>
      <c r="B17" s="31">
        <f>IF(B16="","",VLOOKUP(B16,F5:H8,3,FALSE))</f>
        <v>3</v>
      </c>
      <c r="D17" s="7"/>
      <c r="E17" s="16" t="str">
        <f t="shared" si="0"/>
        <v/>
      </c>
      <c r="F17" s="16" t="str">
        <f t="shared" si="1"/>
        <v/>
      </c>
      <c r="G17" s="7"/>
      <c r="H17" s="17" t="str">
        <f t="shared" si="2"/>
        <v/>
      </c>
      <c r="J17" s="9" t="s">
        <v>69</v>
      </c>
      <c r="K17" s="9" t="s">
        <v>70</v>
      </c>
      <c r="L17" s="14">
        <v>175.22</v>
      </c>
    </row>
    <row r="18" spans="1:12" x14ac:dyDescent="0.35">
      <c r="A18" s="8" t="s">
        <v>15</v>
      </c>
      <c r="B18" s="32">
        <f>IF(B16="","",WORKDAY(B6,B17))</f>
        <v>43229</v>
      </c>
      <c r="D18" s="7"/>
      <c r="E18" s="16" t="str">
        <f t="shared" si="0"/>
        <v/>
      </c>
      <c r="F18" s="16" t="str">
        <f t="shared" si="1"/>
        <v/>
      </c>
      <c r="G18" s="7"/>
      <c r="H18" s="17" t="str">
        <f t="shared" si="2"/>
        <v/>
      </c>
      <c r="J18" s="9" t="s">
        <v>65</v>
      </c>
      <c r="K18" s="9" t="s">
        <v>66</v>
      </c>
      <c r="L18" s="14">
        <v>85.87</v>
      </c>
    </row>
    <row r="19" spans="1:12" x14ac:dyDescent="0.35">
      <c r="D19" s="7"/>
      <c r="E19" s="16" t="str">
        <f t="shared" si="0"/>
        <v/>
      </c>
      <c r="F19" s="16" t="str">
        <f t="shared" si="1"/>
        <v/>
      </c>
      <c r="G19" s="7"/>
      <c r="H19" s="17" t="str">
        <f t="shared" si="2"/>
        <v/>
      </c>
      <c r="J19" s="9" t="s">
        <v>57</v>
      </c>
      <c r="K19" s="9" t="s">
        <v>58</v>
      </c>
      <c r="L19" s="14">
        <v>178.21</v>
      </c>
    </row>
    <row r="20" spans="1:12" x14ac:dyDescent="0.35">
      <c r="D20" s="7"/>
      <c r="E20" s="16" t="str">
        <f t="shared" si="0"/>
        <v/>
      </c>
      <c r="F20" s="16" t="str">
        <f t="shared" si="1"/>
        <v/>
      </c>
      <c r="G20" s="7"/>
      <c r="H20" s="17" t="str">
        <f t="shared" si="2"/>
        <v/>
      </c>
      <c r="J20" s="12" t="s">
        <v>85</v>
      </c>
      <c r="K20" s="12" t="s">
        <v>86</v>
      </c>
      <c r="L20" s="13">
        <v>234.89</v>
      </c>
    </row>
    <row r="21" spans="1:12" x14ac:dyDescent="0.35">
      <c r="E21" s="28"/>
      <c r="J21" s="9" t="s">
        <v>71</v>
      </c>
      <c r="K21" s="9" t="s">
        <v>72</v>
      </c>
      <c r="L21" s="14">
        <v>148.21</v>
      </c>
    </row>
    <row r="22" spans="1:12" x14ac:dyDescent="0.35">
      <c r="F22" s="23" t="s">
        <v>21</v>
      </c>
      <c r="G22" s="24"/>
      <c r="H22" s="18">
        <f>SUM(H13:H16)</f>
        <v>571.99</v>
      </c>
      <c r="J22" s="10" t="s">
        <v>98</v>
      </c>
      <c r="K22" s="10" t="s">
        <v>99</v>
      </c>
      <c r="L22" s="15">
        <v>148.21</v>
      </c>
    </row>
    <row r="23" spans="1:12" x14ac:dyDescent="0.35">
      <c r="F23" s="23" t="s">
        <v>22</v>
      </c>
      <c r="G23" s="24"/>
      <c r="H23" s="18">
        <f>H22*G10</f>
        <v>21.163629999999998</v>
      </c>
      <c r="J23" s="7" t="s">
        <v>37</v>
      </c>
      <c r="K23" s="7" t="s">
        <v>38</v>
      </c>
      <c r="L23" s="13">
        <v>32.549999999999997</v>
      </c>
    </row>
    <row r="24" spans="1:12" x14ac:dyDescent="0.35">
      <c r="F24" s="23" t="s">
        <v>23</v>
      </c>
      <c r="G24" s="24"/>
      <c r="H24" s="17">
        <f>IF(B16="",0,VLOOKUP(F6,F5:H8,2,FALSE))</f>
        <v>15.95</v>
      </c>
      <c r="J24" s="12" t="s">
        <v>87</v>
      </c>
      <c r="K24" s="12" t="s">
        <v>101</v>
      </c>
      <c r="L24" s="13">
        <v>48.78</v>
      </c>
    </row>
    <row r="25" spans="1:12" x14ac:dyDescent="0.35">
      <c r="F25" s="25" t="s">
        <v>100</v>
      </c>
      <c r="G25" s="26"/>
      <c r="H25" s="17">
        <f>IF(H22&gt;250,H24,0)</f>
        <v>15.95</v>
      </c>
      <c r="J25" s="7" t="s">
        <v>33</v>
      </c>
      <c r="K25" s="7" t="s">
        <v>34</v>
      </c>
      <c r="L25" s="13">
        <v>12.32</v>
      </c>
    </row>
    <row r="26" spans="1:12" x14ac:dyDescent="0.35">
      <c r="J26" s="9" t="s">
        <v>73</v>
      </c>
      <c r="K26" s="9" t="s">
        <v>74</v>
      </c>
      <c r="L26" s="14">
        <v>39.450000000000003</v>
      </c>
    </row>
    <row r="27" spans="1:12" x14ac:dyDescent="0.35">
      <c r="G27" s="5" t="s">
        <v>24</v>
      </c>
      <c r="H27" s="29">
        <f>SUM(H22:H24)-(H25)</f>
        <v>593.15363000000002</v>
      </c>
      <c r="J27" s="9" t="s">
        <v>75</v>
      </c>
      <c r="K27" s="9" t="s">
        <v>76</v>
      </c>
      <c r="L27" s="14">
        <v>87.15</v>
      </c>
    </row>
    <row r="28" spans="1:12" x14ac:dyDescent="0.35">
      <c r="J28" s="12" t="s">
        <v>88</v>
      </c>
      <c r="K28" s="12" t="s">
        <v>89</v>
      </c>
      <c r="L28" s="13">
        <v>87.15</v>
      </c>
    </row>
    <row r="29" spans="1:12" x14ac:dyDescent="0.35">
      <c r="J29" s="9" t="s">
        <v>61</v>
      </c>
      <c r="K29" s="9" t="s">
        <v>62</v>
      </c>
      <c r="L29" s="14">
        <v>63.21</v>
      </c>
    </row>
    <row r="30" spans="1:12" x14ac:dyDescent="0.35">
      <c r="J30" s="9" t="s">
        <v>59</v>
      </c>
      <c r="K30" s="9" t="s">
        <v>60</v>
      </c>
      <c r="L30" s="14">
        <v>295.14999999999998</v>
      </c>
    </row>
    <row r="31" spans="1:12" x14ac:dyDescent="0.35">
      <c r="J31" s="12" t="s">
        <v>90</v>
      </c>
      <c r="K31" s="12" t="s">
        <v>91</v>
      </c>
      <c r="L31" s="13">
        <v>335.24</v>
      </c>
    </row>
    <row r="32" spans="1:12" x14ac:dyDescent="0.35">
      <c r="J32" s="7" t="s">
        <v>39</v>
      </c>
      <c r="K32" s="7" t="s">
        <v>40</v>
      </c>
      <c r="L32" s="13">
        <v>9.9499999999999993</v>
      </c>
    </row>
    <row r="33" spans="10:12" x14ac:dyDescent="0.35">
      <c r="J33" s="12" t="s">
        <v>92</v>
      </c>
      <c r="K33" s="12" t="s">
        <v>93</v>
      </c>
      <c r="L33" s="13">
        <v>19.95</v>
      </c>
    </row>
    <row r="34" spans="10:12" x14ac:dyDescent="0.35">
      <c r="J34" s="7" t="s">
        <v>43</v>
      </c>
      <c r="K34" s="7" t="s">
        <v>44</v>
      </c>
      <c r="L34" s="13">
        <v>6.75</v>
      </c>
    </row>
    <row r="35" spans="10:12" x14ac:dyDescent="0.35">
      <c r="J35" s="9" t="s">
        <v>53</v>
      </c>
      <c r="K35" s="9" t="s">
        <v>54</v>
      </c>
      <c r="L35" s="14">
        <v>21.55</v>
      </c>
    </row>
    <row r="36" spans="10:12" x14ac:dyDescent="0.35">
      <c r="J36" s="11" t="s">
        <v>94</v>
      </c>
      <c r="K36" s="11" t="s">
        <v>95</v>
      </c>
      <c r="L36" s="13">
        <v>10.31</v>
      </c>
    </row>
    <row r="37" spans="10:12" x14ac:dyDescent="0.35">
      <c r="J37" s="9" t="s">
        <v>63</v>
      </c>
      <c r="K37" s="9" t="s">
        <v>64</v>
      </c>
      <c r="L37" s="14">
        <v>78.150000000000006</v>
      </c>
    </row>
    <row r="38" spans="10:12" x14ac:dyDescent="0.35">
      <c r="J38" s="11" t="s">
        <v>96</v>
      </c>
      <c r="K38" s="11" t="s">
        <v>97</v>
      </c>
      <c r="L38" s="13">
        <v>78.150000000000006</v>
      </c>
    </row>
  </sheetData>
  <sortState xmlns:xlrd2="http://schemas.microsoft.com/office/spreadsheetml/2017/richdata2" ref="J5:L26">
    <sortCondition ref="J4"/>
  </sortState>
  <mergeCells count="9">
    <mergeCell ref="F24:G24"/>
    <mergeCell ref="F25:G25"/>
    <mergeCell ref="A8:B8"/>
    <mergeCell ref="A15:B15"/>
    <mergeCell ref="A1:H1"/>
    <mergeCell ref="A2:H2"/>
    <mergeCell ref="J3:L3"/>
    <mergeCell ref="F22:G22"/>
    <mergeCell ref="F23:G23"/>
  </mergeCells>
  <pageMargins left="0.7" right="0.7" top="0.75" bottom="0.75" header="0.3" footer="0.3"/>
  <pageSetup scale="51" orientation="portrait" r:id="rId1"/>
  <headerFooter>
    <oddFooter>&amp;R&amp;F &amp;A &amp;D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Order Form</vt:lpstr>
    </vt:vector>
  </TitlesOfParts>
  <Company>Carey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Cho</dc:creator>
  <cp:lastModifiedBy>hp</cp:lastModifiedBy>
  <cp:lastPrinted>2015-09-14T19:39:43Z</cp:lastPrinted>
  <dcterms:created xsi:type="dcterms:W3CDTF">2015-09-14T18:13:34Z</dcterms:created>
  <dcterms:modified xsi:type="dcterms:W3CDTF">2020-09-17T11:25:30Z</dcterms:modified>
</cp:coreProperties>
</file>