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BF7AF73-4A80-4189-AE59-7E8AFCFD4CB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ocumentation" sheetId="4" r:id="rId1"/>
    <sheet name="Work Schedule" sheetId="1" r:id="rId2"/>
  </sheets>
  <definedNames>
    <definedName name="_xlnm.Print_Titles" localSheetId="1">'Work Schedule'!$1:$2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B13" i="1" l="1"/>
  <c r="B12" i="1"/>
  <c r="B11" i="1"/>
  <c r="J7" i="1"/>
  <c r="J8" i="1"/>
  <c r="J9" i="1"/>
  <c r="J10" i="1"/>
  <c r="J11" i="1"/>
  <c r="J12" i="1"/>
  <c r="J13" i="1"/>
  <c r="J14" i="1"/>
  <c r="J15" i="1"/>
  <c r="I7" i="1"/>
  <c r="I8" i="1"/>
  <c r="I9" i="1"/>
  <c r="I10" i="1"/>
  <c r="I11" i="1"/>
  <c r="I12" i="1"/>
  <c r="I13" i="1"/>
  <c r="I14" i="1"/>
  <c r="I15" i="1"/>
  <c r="I6" i="1"/>
  <c r="H7" i="1"/>
  <c r="H8" i="1"/>
  <c r="H9" i="1"/>
  <c r="H10" i="1"/>
  <c r="H11" i="1"/>
  <c r="H12" i="1"/>
  <c r="H13" i="1"/>
  <c r="H14" i="1"/>
  <c r="H15" i="1"/>
  <c r="H6" i="1"/>
  <c r="G7" i="1"/>
  <c r="G8" i="1"/>
  <c r="G9" i="1"/>
  <c r="G10" i="1"/>
  <c r="G11" i="1"/>
  <c r="G12" i="1"/>
  <c r="G13" i="1"/>
  <c r="G14" i="1"/>
  <c r="G15" i="1"/>
  <c r="G6" i="1"/>
  <c r="B14" i="1" l="1"/>
  <c r="B20" i="1" s="1"/>
  <c r="B19" i="1" l="1"/>
  <c r="B17" i="1"/>
  <c r="B22" i="1" s="1"/>
  <c r="B18" i="1"/>
  <c r="B23" i="1" l="1"/>
  <c r="B24" i="1"/>
</calcChain>
</file>

<file path=xl/sharedStrings.xml><?xml version="1.0" encoding="utf-8"?>
<sst xmlns="http://schemas.openxmlformats.org/spreadsheetml/2006/main" count="49" uniqueCount="41">
  <si>
    <t>Total Hours</t>
  </si>
  <si>
    <t>Clock In</t>
  </si>
  <si>
    <t>Clock Out</t>
  </si>
  <si>
    <t>Overtime</t>
  </si>
  <si>
    <t>Straight Time</t>
  </si>
  <si>
    <t>Payment</t>
  </si>
  <si>
    <t>Federal Income Tax</t>
  </si>
  <si>
    <t>Social Security</t>
  </si>
  <si>
    <t>Medicare</t>
  </si>
  <si>
    <t>Married</t>
  </si>
  <si>
    <t>Single</t>
  </si>
  <si>
    <t>Federal Tax Rate</t>
  </si>
  <si>
    <t>State &amp; Local Tax Rate</t>
  </si>
  <si>
    <t>Married 1-working</t>
  </si>
  <si>
    <t>Married 2-working</t>
  </si>
  <si>
    <t>Supplemental</t>
  </si>
  <si>
    <t>Personal Information</t>
  </si>
  <si>
    <t>Name</t>
  </si>
  <si>
    <t>Hourly Rate</t>
  </si>
  <si>
    <t>Federal Marital Status</t>
  </si>
  <si>
    <t>State Marital Status</t>
  </si>
  <si>
    <t>Withholding Allowances</t>
  </si>
  <si>
    <t>Total Pay</t>
  </si>
  <si>
    <t>Total Straight Time Hours</t>
  </si>
  <si>
    <t>Total Overtime Hours</t>
  </si>
  <si>
    <t>Social Security Tax Rate</t>
  </si>
  <si>
    <t>Deductions</t>
  </si>
  <si>
    <t>Total Deductions</t>
  </si>
  <si>
    <t>Take Home Pay</t>
  </si>
  <si>
    <t>Total Withholding Rate</t>
  </si>
  <si>
    <t>Estimate of Take Home Pay</t>
  </si>
  <si>
    <t>Working Schedule</t>
  </si>
  <si>
    <t>Date</t>
  </si>
  <si>
    <t>Withholding</t>
  </si>
  <si>
    <t>Author</t>
  </si>
  <si>
    <t>Purpose</t>
  </si>
  <si>
    <t>To project take-home pay for an employee at Capshaw Family Dentistry</t>
  </si>
  <si>
    <t>Capshaw Family Dentistry</t>
  </si>
  <si>
    <t>Georgia Income Tax</t>
  </si>
  <si>
    <t xml:space="preserve">Sarah Romy </t>
  </si>
  <si>
    <t>Carol Lemke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</si>
</sst>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6"/>
      <name val="Lucida Calligraphy"/>
      <family val="4"/>
    </font>
    <font>
      <b/>
      <sz val="14"/>
      <color theme="4" tint="-0.249977111117893"/>
      <name val="Calibri Light"/>
      <family val="2"/>
      <scheme val="major"/>
    </font>
    <font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18" fontId="0" fillId="0" borderId="0" xfId="0" applyNumberFormat="1"/>
    <xf numFmtId="2" fontId="0" fillId="0" borderId="0" xfId="0" applyNumberFormat="1"/>
    <xf numFmtId="0" fontId="1" fillId="5" borderId="1" xfId="7" applyBorder="1"/>
    <xf numFmtId="0" fontId="3" fillId="4" borderId="1" xfId="6" applyBorder="1"/>
    <xf numFmtId="0" fontId="1" fillId="3" borderId="1" xfId="5" applyBorder="1"/>
    <xf numFmtId="164" fontId="0" fillId="0" borderId="1" xfId="1" applyFont="1" applyBorder="1"/>
    <xf numFmtId="2" fontId="0" fillId="0" borderId="1" xfId="0" applyNumberFormat="1" applyBorder="1"/>
    <xf numFmtId="0" fontId="4" fillId="3" borderId="1" xfId="5" applyFont="1" applyBorder="1"/>
    <xf numFmtId="10" fontId="0" fillId="0" borderId="1" xfId="2" applyNumberFormat="1" applyFont="1" applyBorder="1"/>
    <xf numFmtId="164" fontId="4" fillId="0" borderId="1" xfId="1" applyFont="1" applyBorder="1"/>
    <xf numFmtId="0" fontId="1" fillId="2" borderId="1" xfId="4" applyBorder="1"/>
    <xf numFmtId="0" fontId="1" fillId="3" borderId="1" xfId="5" applyBorder="1" applyAlignment="1">
      <alignment horizontal="center"/>
    </xf>
    <xf numFmtId="10" fontId="0" fillId="0" borderId="1" xfId="0" applyNumberFormat="1" applyBorder="1"/>
    <xf numFmtId="9" fontId="0" fillId="0" borderId="1" xfId="0" applyNumberFormat="1" applyBorder="1"/>
    <xf numFmtId="0" fontId="5" fillId="0" borderId="0" xfId="3" applyFont="1"/>
    <xf numFmtId="0" fontId="6" fillId="0" borderId="0" xfId="0" applyFont="1"/>
    <xf numFmtId="0" fontId="3" fillId="4" borderId="1" xfId="6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14" fontId="7" fillId="6" borderId="1" xfId="0" applyNumberFormat="1" applyFont="1" applyFill="1" applyBorder="1" applyAlignment="1">
      <alignment horizontal="left" vertical="top" wrapText="1"/>
    </xf>
    <xf numFmtId="0" fontId="0" fillId="3" borderId="1" xfId="5" applyFont="1" applyBorder="1"/>
    <xf numFmtId="2" fontId="0" fillId="0" borderId="1" xfId="0" applyNumberFormat="1" applyBorder="1" applyAlignment="1">
      <alignment horizontal="center"/>
    </xf>
    <xf numFmtId="18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43" fontId="0" fillId="0" borderId="1" xfId="1" applyNumberFormat="1" applyFont="1" applyBorder="1"/>
    <xf numFmtId="0" fontId="3" fillId="4" borderId="1" xfId="6" applyBorder="1" applyAlignment="1">
      <alignment horizontal="center"/>
    </xf>
    <xf numFmtId="0" fontId="3" fillId="4" borderId="2" xfId="6" applyBorder="1" applyAlignment="1">
      <alignment horizontal="center"/>
    </xf>
    <xf numFmtId="0" fontId="3" fillId="4" borderId="3" xfId="6" applyBorder="1" applyAlignment="1">
      <alignment horizontal="center"/>
    </xf>
    <xf numFmtId="0" fontId="3" fillId="4" borderId="4" xfId="6" applyBorder="1" applyAlignment="1">
      <alignment horizontal="center"/>
    </xf>
    <xf numFmtId="0" fontId="3" fillId="4" borderId="5" xfId="6" applyBorder="1" applyAlignment="1">
      <alignment horizontal="center"/>
    </xf>
    <xf numFmtId="0" fontId="3" fillId="4" borderId="0" xfId="6" applyAlignment="1">
      <alignment horizontal="center"/>
    </xf>
  </cellXfs>
  <cellStyles count="8">
    <cellStyle name="20% - Accent2" xfId="5" builtinId="34"/>
    <cellStyle name="20% - Accent3" xfId="7" builtinId="38"/>
    <cellStyle name="40% - Accent1" xfId="4" builtinId="31"/>
    <cellStyle name="Accent3" xfId="6" builtinId="37"/>
    <cellStyle name="Currency" xfId="1" builtinId="4"/>
    <cellStyle name="Normal" xfId="0" builtinId="0"/>
    <cellStyle name="Per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0" zoomScaleNormal="120" workbookViewId="0">
      <selection activeCell="B4" sqref="B4"/>
    </sheetView>
  </sheetViews>
  <sheetFormatPr defaultRowHeight="14.5" x14ac:dyDescent="0.35"/>
  <cols>
    <col min="2" max="2" width="34.453125" customWidth="1"/>
  </cols>
  <sheetData>
    <row r="1" spans="1:2" ht="28" x14ac:dyDescent="0.75">
      <c r="A1" s="16" t="s">
        <v>37</v>
      </c>
    </row>
    <row r="3" spans="1:2" x14ac:dyDescent="0.35">
      <c r="A3" s="18" t="s">
        <v>34</v>
      </c>
      <c r="B3" s="19" t="s">
        <v>39</v>
      </c>
    </row>
    <row r="4" spans="1:2" x14ac:dyDescent="0.35">
      <c r="A4" s="18" t="s">
        <v>32</v>
      </c>
      <c r="B4" s="20">
        <v>44090</v>
      </c>
    </row>
    <row r="5" spans="1:2" ht="29" x14ac:dyDescent="0.35">
      <c r="A5" s="18" t="s">
        <v>35</v>
      </c>
      <c r="B5" s="19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24"/>
  <sheetViews>
    <sheetView tabSelected="1" zoomScale="120" zoomScaleNormal="120" workbookViewId="0">
      <selection activeCell="J6" sqref="J6"/>
    </sheetView>
  </sheetViews>
  <sheetFormatPr defaultRowHeight="14.5" x14ac:dyDescent="0.35"/>
  <cols>
    <col min="1" max="1" width="23.54296875" customWidth="1"/>
    <col min="2" max="2" width="18.26953125" customWidth="1"/>
    <col min="3" max="3" width="2.26953125" customWidth="1"/>
    <col min="4" max="4" width="12.54296875" customWidth="1"/>
    <col min="5" max="5" width="11.453125" customWidth="1"/>
    <col min="6" max="6" width="12" customWidth="1"/>
    <col min="7" max="7" width="12.54296875" customWidth="1"/>
    <col min="8" max="8" width="14.81640625" customWidth="1"/>
    <col min="9" max="9" width="11.7265625" customWidth="1"/>
    <col min="10" max="10" width="12.26953125" customWidth="1"/>
    <col min="11" max="11" width="2.54296875" customWidth="1"/>
    <col min="12" max="12" width="22" customWidth="1"/>
  </cols>
  <sheetData>
    <row r="1" spans="1:23" ht="28" x14ac:dyDescent="0.75">
      <c r="A1" s="16" t="s">
        <v>37</v>
      </c>
    </row>
    <row r="2" spans="1:23" ht="18.5" x14ac:dyDescent="0.45">
      <c r="A2" s="17" t="s">
        <v>30</v>
      </c>
    </row>
    <row r="4" spans="1:23" x14ac:dyDescent="0.35">
      <c r="A4" s="32" t="s">
        <v>16</v>
      </c>
      <c r="B4" s="32"/>
      <c r="D4" s="33" t="s">
        <v>31</v>
      </c>
      <c r="E4" s="33"/>
      <c r="F4" s="33"/>
      <c r="G4" s="33"/>
      <c r="H4" s="33"/>
      <c r="I4" s="33"/>
      <c r="J4" s="33"/>
      <c r="L4" s="28" t="s">
        <v>11</v>
      </c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23" x14ac:dyDescent="0.35">
      <c r="A5" s="4" t="s">
        <v>17</v>
      </c>
      <c r="B5" s="25" t="s">
        <v>40</v>
      </c>
      <c r="D5" s="13" t="s">
        <v>32</v>
      </c>
      <c r="E5" s="13" t="s">
        <v>1</v>
      </c>
      <c r="F5" s="13" t="s">
        <v>2</v>
      </c>
      <c r="G5" s="13" t="s">
        <v>0</v>
      </c>
      <c r="H5" s="13" t="s">
        <v>4</v>
      </c>
      <c r="I5" s="13" t="s">
        <v>3</v>
      </c>
      <c r="J5" s="13" t="s">
        <v>5</v>
      </c>
      <c r="L5" s="12" t="s">
        <v>33</v>
      </c>
      <c r="M5" s="6">
        <v>0</v>
      </c>
      <c r="N5" s="6">
        <v>1</v>
      </c>
      <c r="O5" s="6">
        <v>2</v>
      </c>
      <c r="P5" s="6">
        <v>3</v>
      </c>
      <c r="Q5" s="6">
        <v>4</v>
      </c>
      <c r="R5" s="6">
        <v>5</v>
      </c>
      <c r="S5" s="6">
        <v>6</v>
      </c>
      <c r="T5" s="6">
        <v>7</v>
      </c>
      <c r="U5" s="6">
        <v>8</v>
      </c>
      <c r="V5" s="6">
        <v>9</v>
      </c>
      <c r="W5" s="6">
        <v>10</v>
      </c>
    </row>
    <row r="6" spans="1:23" x14ac:dyDescent="0.35">
      <c r="A6" s="4" t="s">
        <v>18</v>
      </c>
      <c r="B6" s="26">
        <v>16.25</v>
      </c>
      <c r="D6" s="24">
        <v>43012</v>
      </c>
      <c r="E6" s="23">
        <v>0.33333333333333331</v>
      </c>
      <c r="F6" s="23">
        <v>0.64583333333333337</v>
      </c>
      <c r="G6" s="22">
        <f>(F6-E6)*24</f>
        <v>7.5000000000000018</v>
      </c>
      <c r="H6" s="22">
        <f>MIN(G6,8)</f>
        <v>7.5000000000000018</v>
      </c>
      <c r="I6" s="22">
        <f>IF(G6&gt;8,G6-8,0)</f>
        <v>0</v>
      </c>
      <c r="J6" s="7">
        <f>(H6*$B$6)+(I6*$B$6*1.5)</f>
        <v>121.87500000000003</v>
      </c>
      <c r="L6" s="12" t="s">
        <v>10</v>
      </c>
      <c r="M6" s="14">
        <v>0.10920000000000001</v>
      </c>
      <c r="N6" s="14">
        <v>7.8799999999999995E-2</v>
      </c>
      <c r="O6" s="14">
        <v>4.8500000000000001E-2</v>
      </c>
      <c r="P6" s="14">
        <v>2.76E-2</v>
      </c>
      <c r="Q6" s="14">
        <v>7.4000000000000003E-3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</row>
    <row r="7" spans="1:23" x14ac:dyDescent="0.35">
      <c r="A7" s="4" t="s">
        <v>19</v>
      </c>
      <c r="B7" s="25" t="s">
        <v>10</v>
      </c>
      <c r="D7" s="24">
        <v>43013</v>
      </c>
      <c r="E7" s="23">
        <v>0.33333333333333331</v>
      </c>
      <c r="F7" s="23">
        <v>0.54166666666666663</v>
      </c>
      <c r="G7" s="22">
        <f t="shared" ref="G7:G15" si="0">(F7-E7)*24</f>
        <v>5</v>
      </c>
      <c r="H7" s="22">
        <f t="shared" ref="H7:H15" si="1">MIN(G7,8)</f>
        <v>5</v>
      </c>
      <c r="I7" s="22">
        <f t="shared" ref="I7:I15" si="2">IF(G7&gt;8,G7-8,0)</f>
        <v>0</v>
      </c>
      <c r="J7" s="7">
        <f t="shared" ref="J7:J15" si="3">(H7*$B$6)+(I7*$B$6*1.5)</f>
        <v>81.25</v>
      </c>
      <c r="L7" s="12" t="s">
        <v>9</v>
      </c>
      <c r="M7" s="14">
        <v>5.6500000000000002E-2</v>
      </c>
      <c r="N7" s="14">
        <v>3.6200000000000003E-2</v>
      </c>
      <c r="O7" s="14">
        <v>1.6E-2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</row>
    <row r="8" spans="1:23" x14ac:dyDescent="0.35">
      <c r="A8" s="4" t="s">
        <v>20</v>
      </c>
      <c r="B8" s="25" t="s">
        <v>10</v>
      </c>
      <c r="D8" s="24">
        <v>43014</v>
      </c>
      <c r="E8" s="23">
        <v>0.35416666666666669</v>
      </c>
      <c r="F8" s="23">
        <v>0.70833333333333337</v>
      </c>
      <c r="G8" s="22">
        <f t="shared" si="0"/>
        <v>8.5</v>
      </c>
      <c r="H8" s="22">
        <f t="shared" si="1"/>
        <v>8</v>
      </c>
      <c r="I8" s="22">
        <f t="shared" si="2"/>
        <v>0.5</v>
      </c>
      <c r="J8" s="7">
        <f t="shared" si="3"/>
        <v>142.1875</v>
      </c>
      <c r="L8" s="12" t="s">
        <v>15</v>
      </c>
      <c r="M8" s="14">
        <v>0.25</v>
      </c>
      <c r="N8" s="14">
        <v>0.25</v>
      </c>
      <c r="O8" s="14">
        <v>0.25</v>
      </c>
      <c r="P8" s="15">
        <v>0.25</v>
      </c>
      <c r="Q8" s="15">
        <v>0.25</v>
      </c>
      <c r="R8" s="15">
        <v>0.25</v>
      </c>
      <c r="S8" s="15">
        <v>0.25</v>
      </c>
      <c r="T8" s="15">
        <v>0.25</v>
      </c>
      <c r="U8" s="15">
        <v>0.25</v>
      </c>
      <c r="V8" s="15">
        <v>0.25</v>
      </c>
      <c r="W8" s="15">
        <v>0.25</v>
      </c>
    </row>
    <row r="9" spans="1:23" x14ac:dyDescent="0.35">
      <c r="A9" s="4" t="s">
        <v>21</v>
      </c>
      <c r="B9" s="25">
        <v>1</v>
      </c>
      <c r="D9" s="24">
        <v>43017</v>
      </c>
      <c r="E9" s="23">
        <v>0.33333333333333331</v>
      </c>
      <c r="F9" s="23">
        <v>0.4375</v>
      </c>
      <c r="G9" s="22">
        <f t="shared" si="0"/>
        <v>2.5000000000000004</v>
      </c>
      <c r="H9" s="22">
        <f t="shared" si="1"/>
        <v>2.5000000000000004</v>
      </c>
      <c r="I9" s="22">
        <f t="shared" si="2"/>
        <v>0</v>
      </c>
      <c r="J9" s="7">
        <f t="shared" si="3"/>
        <v>40.625000000000007</v>
      </c>
    </row>
    <row r="10" spans="1:23" x14ac:dyDescent="0.35">
      <c r="D10" s="24">
        <v>43018</v>
      </c>
      <c r="E10" s="23">
        <v>0.41666666666666669</v>
      </c>
      <c r="F10" s="23">
        <v>0.79166666666666663</v>
      </c>
      <c r="G10" s="22">
        <f t="shared" si="0"/>
        <v>8.9999999999999982</v>
      </c>
      <c r="H10" s="22">
        <f t="shared" si="1"/>
        <v>8</v>
      </c>
      <c r="I10" s="22">
        <f t="shared" si="2"/>
        <v>0.99999999999999822</v>
      </c>
      <c r="J10" s="7">
        <f t="shared" si="3"/>
        <v>154.37499999999994</v>
      </c>
      <c r="L10" s="29" t="s">
        <v>12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1"/>
    </row>
    <row r="11" spans="1:23" x14ac:dyDescent="0.35">
      <c r="A11" s="6" t="s">
        <v>23</v>
      </c>
      <c r="B11" s="8">
        <f>SUM(H6:H15)</f>
        <v>63.5</v>
      </c>
      <c r="D11" s="24">
        <v>43019</v>
      </c>
      <c r="E11" s="23">
        <v>0.33333333333333331</v>
      </c>
      <c r="F11" s="23">
        <v>0.625</v>
      </c>
      <c r="G11" s="22">
        <f t="shared" si="0"/>
        <v>7</v>
      </c>
      <c r="H11" s="22">
        <f t="shared" si="1"/>
        <v>7</v>
      </c>
      <c r="I11" s="22">
        <f t="shared" si="2"/>
        <v>0</v>
      </c>
      <c r="J11" s="7">
        <f t="shared" si="3"/>
        <v>113.75</v>
      </c>
      <c r="L11" s="12" t="s">
        <v>33</v>
      </c>
      <c r="M11" s="6">
        <v>0</v>
      </c>
      <c r="N11" s="6">
        <v>1</v>
      </c>
      <c r="O11" s="6">
        <v>2</v>
      </c>
      <c r="P11" s="6">
        <v>3</v>
      </c>
      <c r="Q11" s="6">
        <v>4</v>
      </c>
      <c r="R11" s="6">
        <v>5</v>
      </c>
      <c r="S11" s="6">
        <v>6</v>
      </c>
      <c r="T11" s="6">
        <v>7</v>
      </c>
      <c r="U11" s="6">
        <v>8</v>
      </c>
      <c r="V11" s="6">
        <v>9</v>
      </c>
      <c r="W11" s="6">
        <v>10</v>
      </c>
    </row>
    <row r="12" spans="1:23" x14ac:dyDescent="0.35">
      <c r="A12" s="6" t="s">
        <v>24</v>
      </c>
      <c r="B12" s="8">
        <f>SUM(I6:I15)</f>
        <v>4</v>
      </c>
      <c r="D12" s="24">
        <v>43020</v>
      </c>
      <c r="E12" s="23">
        <v>0.47916666666666669</v>
      </c>
      <c r="F12" s="23">
        <v>0.73958333333333337</v>
      </c>
      <c r="G12" s="22">
        <f t="shared" si="0"/>
        <v>6.25</v>
      </c>
      <c r="H12" s="22">
        <f t="shared" si="1"/>
        <v>6.25</v>
      </c>
      <c r="I12" s="22">
        <f t="shared" si="2"/>
        <v>0</v>
      </c>
      <c r="J12" s="7">
        <f t="shared" si="3"/>
        <v>101.5625</v>
      </c>
      <c r="L12" s="12" t="s">
        <v>10</v>
      </c>
      <c r="M12" s="14">
        <v>4.3400000000000001E-2</v>
      </c>
      <c r="N12" s="14">
        <v>3.4299999999999997E-2</v>
      </c>
      <c r="O12" s="14">
        <v>2.52E-2</v>
      </c>
      <c r="P12" s="14">
        <v>1.61E-2</v>
      </c>
      <c r="Q12" s="14">
        <v>7.7000000000000002E-3</v>
      </c>
      <c r="R12" s="14">
        <v>2.2000000000000001E-3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</row>
    <row r="13" spans="1:23" x14ac:dyDescent="0.35">
      <c r="A13" s="6" t="s">
        <v>0</v>
      </c>
      <c r="B13" s="8">
        <f>SUM(G6:G15)</f>
        <v>67.5</v>
      </c>
      <c r="D13" s="24">
        <v>43021</v>
      </c>
      <c r="E13" s="23">
        <v>0.33333333333333331</v>
      </c>
      <c r="F13" s="23">
        <v>0.77083333333333337</v>
      </c>
      <c r="G13" s="22">
        <f t="shared" si="0"/>
        <v>10.500000000000002</v>
      </c>
      <c r="H13" s="22">
        <f t="shared" si="1"/>
        <v>8</v>
      </c>
      <c r="I13" s="22">
        <f t="shared" si="2"/>
        <v>2.5000000000000018</v>
      </c>
      <c r="J13" s="7">
        <f t="shared" si="3"/>
        <v>190.93750000000006</v>
      </c>
      <c r="L13" s="12" t="s">
        <v>13</v>
      </c>
      <c r="M13" s="14">
        <v>3.7699999999999997E-2</v>
      </c>
      <c r="N13" s="14">
        <v>2.86E-2</v>
      </c>
      <c r="O13" s="14">
        <v>1.95E-2</v>
      </c>
      <c r="P13" s="14">
        <v>1.15E-2</v>
      </c>
      <c r="Q13" s="14">
        <v>5.1999999999999998E-3</v>
      </c>
      <c r="R13" s="14">
        <v>1.2999999999999999E-3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</row>
    <row r="14" spans="1:23" x14ac:dyDescent="0.35">
      <c r="A14" s="6" t="s">
        <v>22</v>
      </c>
      <c r="B14" s="7">
        <f>SUM(J6:J15)</f>
        <v>1129.375</v>
      </c>
      <c r="D14" s="24">
        <v>43024</v>
      </c>
      <c r="E14" s="23">
        <v>0.33333333333333331</v>
      </c>
      <c r="F14" s="23">
        <v>0.60416666666666663</v>
      </c>
      <c r="G14" s="22">
        <f t="shared" si="0"/>
        <v>6.5</v>
      </c>
      <c r="H14" s="22">
        <f t="shared" si="1"/>
        <v>6.5</v>
      </c>
      <c r="I14" s="22">
        <f t="shared" si="2"/>
        <v>0</v>
      </c>
      <c r="J14" s="7">
        <f t="shared" si="3"/>
        <v>105.625</v>
      </c>
      <c r="L14" s="12" t="s">
        <v>14</v>
      </c>
      <c r="M14" s="14">
        <v>4.4299999999999999E-2</v>
      </c>
      <c r="N14" s="14">
        <v>3.5200000000000002E-2</v>
      </c>
      <c r="O14" s="14">
        <v>2.6100000000000002E-2</v>
      </c>
      <c r="P14" s="14">
        <v>1.7000000000000001E-2</v>
      </c>
      <c r="Q14" s="14">
        <v>8.0000000000000002E-3</v>
      </c>
      <c r="R14" s="14">
        <v>1.6999999999999999E-3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</row>
    <row r="15" spans="1:23" x14ac:dyDescent="0.35">
      <c r="D15" s="24">
        <v>43025</v>
      </c>
      <c r="E15" s="23">
        <v>0.44791666666666669</v>
      </c>
      <c r="F15" s="23">
        <v>0.64583333333333337</v>
      </c>
      <c r="G15" s="22">
        <f t="shared" si="0"/>
        <v>4.75</v>
      </c>
      <c r="H15" s="22">
        <f t="shared" si="1"/>
        <v>4.75</v>
      </c>
      <c r="I15" s="22">
        <f t="shared" si="2"/>
        <v>0</v>
      </c>
      <c r="J15" s="7">
        <f t="shared" si="3"/>
        <v>77.1875</v>
      </c>
    </row>
    <row r="16" spans="1:23" x14ac:dyDescent="0.35">
      <c r="A16" s="29" t="s">
        <v>26</v>
      </c>
      <c r="B16" s="31"/>
      <c r="D16" s="1"/>
      <c r="E16" s="2"/>
      <c r="F16" s="2"/>
      <c r="G16" s="3"/>
      <c r="H16" s="3"/>
      <c r="L16" s="5" t="s">
        <v>25</v>
      </c>
      <c r="M16" s="14">
        <v>6.2E-2</v>
      </c>
    </row>
    <row r="17" spans="1:13" x14ac:dyDescent="0.35">
      <c r="A17" s="6" t="s">
        <v>6</v>
      </c>
      <c r="B17" s="7">
        <f>B14*VLOOKUP(B7,L6:W8,B9+2,FALSE)</f>
        <v>88.994749999999996</v>
      </c>
      <c r="D17" s="1"/>
      <c r="E17" s="2"/>
      <c r="F17" s="2"/>
      <c r="G17" s="3"/>
      <c r="H17" s="3"/>
      <c r="L17" s="5" t="s">
        <v>8</v>
      </c>
      <c r="M17" s="14">
        <v>1.4500000000000001E-2</v>
      </c>
    </row>
    <row r="18" spans="1:13" x14ac:dyDescent="0.35">
      <c r="A18" s="6" t="s">
        <v>7</v>
      </c>
      <c r="B18" s="7">
        <f>B14*M16</f>
        <v>70.021249999999995</v>
      </c>
      <c r="D18" s="1"/>
      <c r="E18" s="2"/>
      <c r="F18" s="2"/>
      <c r="G18" s="3"/>
      <c r="H18" s="3"/>
    </row>
    <row r="19" spans="1:13" x14ac:dyDescent="0.35">
      <c r="A19" s="6" t="s">
        <v>8</v>
      </c>
      <c r="B19" s="7">
        <f>B14*M17</f>
        <v>16.375937499999999</v>
      </c>
      <c r="D19" s="1"/>
      <c r="E19" s="2"/>
      <c r="F19" s="2"/>
      <c r="G19" s="3"/>
      <c r="H19" s="3"/>
    </row>
    <row r="20" spans="1:13" x14ac:dyDescent="0.35">
      <c r="A20" s="21" t="s">
        <v>38</v>
      </c>
      <c r="B20" s="27">
        <f>B14*VLOOKUP(B8,L12:W14,B9+2,FALSE)</f>
        <v>38.737562499999996</v>
      </c>
      <c r="D20" s="1"/>
    </row>
    <row r="21" spans="1:13" x14ac:dyDescent="0.35">
      <c r="D21" s="1"/>
    </row>
    <row r="22" spans="1:13" x14ac:dyDescent="0.35">
      <c r="A22" s="6" t="s">
        <v>27</v>
      </c>
      <c r="B22" s="7">
        <f>SUM(B17:B20)</f>
        <v>214.12949999999998</v>
      </c>
    </row>
    <row r="23" spans="1:13" x14ac:dyDescent="0.35">
      <c r="A23" s="6" t="s">
        <v>29</v>
      </c>
      <c r="B23" s="10">
        <f>B22/B14</f>
        <v>0.18959999999999999</v>
      </c>
      <c r="G23" s="3"/>
    </row>
    <row r="24" spans="1:13" ht="18.5" x14ac:dyDescent="0.45">
      <c r="A24" s="9" t="s">
        <v>28</v>
      </c>
      <c r="B24" s="11">
        <f>B14-B22</f>
        <v>915.24549999999999</v>
      </c>
    </row>
  </sheetData>
  <mergeCells count="5">
    <mergeCell ref="L4:W4"/>
    <mergeCell ref="L10:W10"/>
    <mergeCell ref="A16:B16"/>
    <mergeCell ref="A4:B4"/>
    <mergeCell ref="D4:J4"/>
  </mergeCells>
  <pageMargins left="0.7" right="0.7" top="0.75" bottom="0.75" header="0.3" footer="0.3"/>
  <pageSetup scale="47" orientation="landscape" r:id="rId1"/>
  <headerFooter>
    <oddFooter>&amp;R&amp;F &amp;A &amp;D</oddFooter>
  </headerFooter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Work Schedule</vt:lpstr>
      <vt:lpstr>'Work Schedule'!Print_Titles</vt:lpstr>
    </vt:vector>
  </TitlesOfParts>
  <Company>Carey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2015-11-02T20:42:08Z</cp:lastPrinted>
  <dcterms:created xsi:type="dcterms:W3CDTF">2015-09-12T17:16:46Z</dcterms:created>
  <dcterms:modified xsi:type="dcterms:W3CDTF">2020-09-16T12:14:05Z</dcterms:modified>
</cp:coreProperties>
</file>