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16C3C7C3-EA2B-4A4E-B942-64A4F276A824}" xr6:coauthVersionLast="45" xr6:coauthVersionMax="45" xr10:uidLastSave="{00000000-0000-0000-0000-000000000000}"/>
  <bookViews>
    <workbookView xWindow="-110" yWindow="-110" windowWidth="19420" windowHeight="10420" xr2:uid="{8146291A-9856-4985-B300-E0AECFF49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N10" i="1" l="1"/>
  <c r="N7" i="1" l="1"/>
  <c r="N8" i="1"/>
  <c r="N6" i="1"/>
  <c r="O3" i="1"/>
  <c r="N3" i="1"/>
  <c r="N18" i="1" l="1"/>
  <c r="N14" i="1"/>
  <c r="N17" i="1"/>
  <c r="N16" i="1"/>
  <c r="N15" i="1"/>
</calcChain>
</file>

<file path=xl/sharedStrings.xml><?xml version="1.0" encoding="utf-8"?>
<sst xmlns="http://schemas.openxmlformats.org/spreadsheetml/2006/main" count="333" uniqueCount="231">
  <si>
    <t>Name</t>
  </si>
  <si>
    <t>Unique Customer ID</t>
  </si>
  <si>
    <t>Gender</t>
  </si>
  <si>
    <t>Age</t>
  </si>
  <si>
    <t>No. of times flown</t>
  </si>
  <si>
    <t>Amount spent</t>
  </si>
  <si>
    <t>Customer Satisfaction Level</t>
  </si>
  <si>
    <t>NAM1</t>
  </si>
  <si>
    <t>NAM2</t>
  </si>
  <si>
    <t>NAM3</t>
  </si>
  <si>
    <t>NAM4</t>
  </si>
  <si>
    <t>NAM5</t>
  </si>
  <si>
    <t>NAM6</t>
  </si>
  <si>
    <t>NAM7</t>
  </si>
  <si>
    <t>NAM8</t>
  </si>
  <si>
    <t>NAM9</t>
  </si>
  <si>
    <t>NAM10</t>
  </si>
  <si>
    <t>NAM11</t>
  </si>
  <si>
    <t>NAM12</t>
  </si>
  <si>
    <t>NAM13</t>
  </si>
  <si>
    <t>NAM14</t>
  </si>
  <si>
    <t>NAM15</t>
  </si>
  <si>
    <t>NAM16</t>
  </si>
  <si>
    <t>NAM17</t>
  </si>
  <si>
    <t>NAM18</t>
  </si>
  <si>
    <t>NAM19</t>
  </si>
  <si>
    <t>NAM20</t>
  </si>
  <si>
    <t>NAM21</t>
  </si>
  <si>
    <t>NAM22</t>
  </si>
  <si>
    <t>NAM23</t>
  </si>
  <si>
    <t>NAM24</t>
  </si>
  <si>
    <t>NAM25</t>
  </si>
  <si>
    <t>NAM26</t>
  </si>
  <si>
    <t>NAM27</t>
  </si>
  <si>
    <t>NAM28</t>
  </si>
  <si>
    <t>NAM29</t>
  </si>
  <si>
    <t>NAM30</t>
  </si>
  <si>
    <t>NAM31</t>
  </si>
  <si>
    <t>NAM32</t>
  </si>
  <si>
    <t>NAM33</t>
  </si>
  <si>
    <t>NAM34</t>
  </si>
  <si>
    <t>NAM35</t>
  </si>
  <si>
    <t>NAM36</t>
  </si>
  <si>
    <t>NAM37</t>
  </si>
  <si>
    <t>NAM38</t>
  </si>
  <si>
    <t>NAM39</t>
  </si>
  <si>
    <t>NAM40</t>
  </si>
  <si>
    <t>NAM41</t>
  </si>
  <si>
    <t>NAM42</t>
  </si>
  <si>
    <t>NAM43</t>
  </si>
  <si>
    <t>NAM44</t>
  </si>
  <si>
    <t>NAM45</t>
  </si>
  <si>
    <t>NAM46</t>
  </si>
  <si>
    <t>NAM47</t>
  </si>
  <si>
    <t>NAM48</t>
  </si>
  <si>
    <t>NAM49</t>
  </si>
  <si>
    <t>NAM50</t>
  </si>
  <si>
    <t>NAM51</t>
  </si>
  <si>
    <t>NAM52</t>
  </si>
  <si>
    <t>NAM53</t>
  </si>
  <si>
    <t>NAM54</t>
  </si>
  <si>
    <t>NAM55</t>
  </si>
  <si>
    <t>NAM56</t>
  </si>
  <si>
    <t>NAM57</t>
  </si>
  <si>
    <t>NAM58</t>
  </si>
  <si>
    <t>NAM59</t>
  </si>
  <si>
    <t>NAM60</t>
  </si>
  <si>
    <t>NAM61</t>
  </si>
  <si>
    <t>NAM62</t>
  </si>
  <si>
    <t>NAM63</t>
  </si>
  <si>
    <t>NAM64</t>
  </si>
  <si>
    <t>NAM65</t>
  </si>
  <si>
    <t>NAM66</t>
  </si>
  <si>
    <t>NAM67</t>
  </si>
  <si>
    <t>NAM68</t>
  </si>
  <si>
    <t>NAM69</t>
  </si>
  <si>
    <t>NAM70</t>
  </si>
  <si>
    <t>NAM71</t>
  </si>
  <si>
    <t>NAM72</t>
  </si>
  <si>
    <t>NAM73</t>
  </si>
  <si>
    <t>NAM74</t>
  </si>
  <si>
    <t>NAM75</t>
  </si>
  <si>
    <t>NAM76</t>
  </si>
  <si>
    <t>NAM77</t>
  </si>
  <si>
    <t>NAM78</t>
  </si>
  <si>
    <t>NAM79</t>
  </si>
  <si>
    <t>NAM80</t>
  </si>
  <si>
    <t>NAM81</t>
  </si>
  <si>
    <t>NAM82</t>
  </si>
  <si>
    <t>NAM83</t>
  </si>
  <si>
    <t>NAM84</t>
  </si>
  <si>
    <t>NAM85</t>
  </si>
  <si>
    <t>NAM86</t>
  </si>
  <si>
    <t>NAM87</t>
  </si>
  <si>
    <t>NAM88</t>
  </si>
  <si>
    <t>NAM89</t>
  </si>
  <si>
    <t>NAM90</t>
  </si>
  <si>
    <t>NAM91</t>
  </si>
  <si>
    <t>NAM92</t>
  </si>
  <si>
    <t>NAM93</t>
  </si>
  <si>
    <t>NAM94</t>
  </si>
  <si>
    <t>NAM95</t>
  </si>
  <si>
    <t>NAM96</t>
  </si>
  <si>
    <t>NAM97</t>
  </si>
  <si>
    <t>NAM98</t>
  </si>
  <si>
    <t>NAM99</t>
  </si>
  <si>
    <t>NAM100</t>
  </si>
  <si>
    <t>CID001</t>
  </si>
  <si>
    <t>CID002</t>
  </si>
  <si>
    <t>CID003</t>
  </si>
  <si>
    <t>CID004</t>
  </si>
  <si>
    <t>CID005</t>
  </si>
  <si>
    <t>CID006</t>
  </si>
  <si>
    <t>CID007</t>
  </si>
  <si>
    <t>CID008</t>
  </si>
  <si>
    <t>CID009</t>
  </si>
  <si>
    <t>CID010</t>
  </si>
  <si>
    <t>CID011</t>
  </si>
  <si>
    <t>CID012</t>
  </si>
  <si>
    <t>CID013</t>
  </si>
  <si>
    <t>CID014</t>
  </si>
  <si>
    <t>CID015</t>
  </si>
  <si>
    <t>CID016</t>
  </si>
  <si>
    <t>CID017</t>
  </si>
  <si>
    <t>CID018</t>
  </si>
  <si>
    <t>CID019</t>
  </si>
  <si>
    <t>CID020</t>
  </si>
  <si>
    <t>CID021</t>
  </si>
  <si>
    <t>CID022</t>
  </si>
  <si>
    <t>CID023</t>
  </si>
  <si>
    <t>CID024</t>
  </si>
  <si>
    <t>CID025</t>
  </si>
  <si>
    <t>CID026</t>
  </si>
  <si>
    <t>CID027</t>
  </si>
  <si>
    <t>CID028</t>
  </si>
  <si>
    <t>CID029</t>
  </si>
  <si>
    <t>CID030</t>
  </si>
  <si>
    <t>CID031</t>
  </si>
  <si>
    <t>CID032</t>
  </si>
  <si>
    <t>CID033</t>
  </si>
  <si>
    <t>CID034</t>
  </si>
  <si>
    <t>CID035</t>
  </si>
  <si>
    <t>CID036</t>
  </si>
  <si>
    <t>CID037</t>
  </si>
  <si>
    <t>CID038</t>
  </si>
  <si>
    <t>CID039</t>
  </si>
  <si>
    <t>CID040</t>
  </si>
  <si>
    <t>CID041</t>
  </si>
  <si>
    <t>CID042</t>
  </si>
  <si>
    <t>CID043</t>
  </si>
  <si>
    <t>CID044</t>
  </si>
  <si>
    <t>CID045</t>
  </si>
  <si>
    <t>CID046</t>
  </si>
  <si>
    <t>CID047</t>
  </si>
  <si>
    <t>CID048</t>
  </si>
  <si>
    <t>CID049</t>
  </si>
  <si>
    <t>CID050</t>
  </si>
  <si>
    <t>CID051</t>
  </si>
  <si>
    <t>CID052</t>
  </si>
  <si>
    <t>CID053</t>
  </si>
  <si>
    <t>CID054</t>
  </si>
  <si>
    <t>CID055</t>
  </si>
  <si>
    <t>CID056</t>
  </si>
  <si>
    <t>CID057</t>
  </si>
  <si>
    <t>CID058</t>
  </si>
  <si>
    <t>CID059</t>
  </si>
  <si>
    <t>CID060</t>
  </si>
  <si>
    <t>CID061</t>
  </si>
  <si>
    <t>CID062</t>
  </si>
  <si>
    <t>CID063</t>
  </si>
  <si>
    <t>CID064</t>
  </si>
  <si>
    <t>CID065</t>
  </si>
  <si>
    <t>CID066</t>
  </si>
  <si>
    <t>CID067</t>
  </si>
  <si>
    <t>CID068</t>
  </si>
  <si>
    <t>CID069</t>
  </si>
  <si>
    <t>CID070</t>
  </si>
  <si>
    <t>CID071</t>
  </si>
  <si>
    <t>CID072</t>
  </si>
  <si>
    <t>CID073</t>
  </si>
  <si>
    <t>CID074</t>
  </si>
  <si>
    <t>CID075</t>
  </si>
  <si>
    <t>CID076</t>
  </si>
  <si>
    <t>CID077</t>
  </si>
  <si>
    <t>CID078</t>
  </si>
  <si>
    <t>CID079</t>
  </si>
  <si>
    <t>CID080</t>
  </si>
  <si>
    <t>CID081</t>
  </si>
  <si>
    <t>CID082</t>
  </si>
  <si>
    <t>CID083</t>
  </si>
  <si>
    <t>CID084</t>
  </si>
  <si>
    <t>CID085</t>
  </si>
  <si>
    <t>CID086</t>
  </si>
  <si>
    <t>CID087</t>
  </si>
  <si>
    <t>CID088</t>
  </si>
  <si>
    <t>CID089</t>
  </si>
  <si>
    <t>CID090</t>
  </si>
  <si>
    <t>CID091</t>
  </si>
  <si>
    <t>CID092</t>
  </si>
  <si>
    <t>CID093</t>
  </si>
  <si>
    <t>CID094</t>
  </si>
  <si>
    <t>CID095</t>
  </si>
  <si>
    <t>CID096</t>
  </si>
  <si>
    <t>CID097</t>
  </si>
  <si>
    <t>CID098</t>
  </si>
  <si>
    <t>CID099</t>
  </si>
  <si>
    <t>CID100</t>
  </si>
  <si>
    <t>Female</t>
  </si>
  <si>
    <t>Male</t>
  </si>
  <si>
    <t>CUSTOMER DETAILS</t>
  </si>
  <si>
    <t>CUSTOMER ID</t>
  </si>
  <si>
    <t>GENDER</t>
  </si>
  <si>
    <t>AGE</t>
  </si>
  <si>
    <t>NO. OF TIMES FLOWN</t>
  </si>
  <si>
    <t>AMOUNT SPENT</t>
  </si>
  <si>
    <t>CUSTOMER SATISFACTION LEVEL</t>
  </si>
  <si>
    <t xml:space="preserve">Frequent Flyers </t>
  </si>
  <si>
    <t>Above 50</t>
  </si>
  <si>
    <t>Btw 20-49</t>
  </si>
  <si>
    <t xml:space="preserve">less than 5 </t>
  </si>
  <si>
    <t>btw 6 to 15</t>
  </si>
  <si>
    <t>btw 16-30</t>
  </si>
  <si>
    <t>above30</t>
  </si>
  <si>
    <t>Lady Flyers</t>
  </si>
  <si>
    <t>Privilaged Flyers</t>
  </si>
  <si>
    <t>Normal Flyers</t>
  </si>
  <si>
    <t>NUMBER. OF:</t>
  </si>
  <si>
    <t>Sum Total Amt. Spent by Privilaged Flyers</t>
  </si>
  <si>
    <t>Privilaged FLYERS</t>
  </si>
  <si>
    <t>Normal FLYERS</t>
  </si>
  <si>
    <t>Average AMT. spent per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</si>
</sst>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_ ;_-[$$-409]* \-#,##0\ ;_-[$$-409]* &quot;-&quot;??_ ;_-@_ 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Malgun Gothic Semilight"/>
      <family val="2"/>
    </font>
    <font>
      <sz val="8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A7B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164" fontId="0" fillId="0" borderId="3" xfId="1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3" borderId="3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6" xfId="0" applyFill="1" applyBorder="1"/>
    <xf numFmtId="0" fontId="0" fillId="10" borderId="10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165" fontId="0" fillId="0" borderId="10" xfId="1" applyNumberFormat="1" applyFont="1" applyBorder="1" applyAlignment="1">
      <alignment horizontal="right" vertical="center" wrapText="1"/>
    </xf>
    <xf numFmtId="0" fontId="0" fillId="8" borderId="6" xfId="0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vertical="center"/>
    </xf>
    <xf numFmtId="0" fontId="5" fillId="8" borderId="11" xfId="0" applyFont="1" applyFill="1" applyBorder="1"/>
    <xf numFmtId="0" fontId="0" fillId="6" borderId="11" xfId="0" applyFill="1" applyBorder="1"/>
    <xf numFmtId="0" fontId="0" fillId="5" borderId="11" xfId="0" applyFill="1" applyBorder="1"/>
    <xf numFmtId="0" fontId="0" fillId="9" borderId="12" xfId="0" applyFill="1" applyBorder="1"/>
    <xf numFmtId="0" fontId="0" fillId="0" borderId="6" xfId="0" applyBorder="1" applyAlignment="1">
      <alignment wrapText="1"/>
    </xf>
    <xf numFmtId="0" fontId="0" fillId="11" borderId="6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5">
    <dxf>
      <fill>
        <patternFill>
          <bgColor rgb="FFFFCCFF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FF"/>
      <color rgb="FFEDA7B6"/>
      <color rgb="FFD0BCD8"/>
      <color rgb="FF33CCFF"/>
      <color rgb="FFEC53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BED1-12CE-4567-B4AE-4F5B2123E14F}">
  <dimension ref="A1:O101"/>
  <sheetViews>
    <sheetView tabSelected="1" topLeftCell="B1" workbookViewId="0">
      <selection activeCell="J2" sqref="J2"/>
    </sheetView>
  </sheetViews>
  <sheetFormatPr defaultRowHeight="14.5" x14ac:dyDescent="0.35"/>
  <cols>
    <col min="1" max="1" width="8" style="1" bestFit="1" customWidth="1"/>
    <col min="2" max="2" width="20.54296875" style="1" bestFit="1" customWidth="1"/>
    <col min="3" max="3" width="8.08984375" style="1" bestFit="1" customWidth="1"/>
    <col min="4" max="4" width="4.81640625" style="2" bestFit="1" customWidth="1"/>
    <col min="5" max="5" width="18.90625" style="2" bestFit="1" customWidth="1"/>
    <col min="6" max="6" width="14.54296875" style="4" bestFit="1" customWidth="1"/>
    <col min="7" max="7" width="18" style="1" customWidth="1"/>
    <col min="8" max="8" width="18" style="38" customWidth="1"/>
    <col min="9" max="9" width="11.453125" style="2" customWidth="1"/>
    <col min="10" max="10" width="6.6328125" customWidth="1"/>
    <col min="11" max="11" width="10.81640625" customWidth="1"/>
    <col min="13" max="13" width="19.08984375" customWidth="1"/>
    <col min="14" max="14" width="14.7265625" style="13" bestFit="1" customWidth="1"/>
    <col min="15" max="15" width="10" customWidth="1"/>
  </cols>
  <sheetData>
    <row r="1" spans="1:15" ht="34.5" thickBot="1" x14ac:dyDescent="0.4">
      <c r="A1" s="7" t="s">
        <v>0</v>
      </c>
      <c r="B1" s="7" t="s">
        <v>1</v>
      </c>
      <c r="C1" s="7" t="s">
        <v>2</v>
      </c>
      <c r="D1" s="7" t="s">
        <v>3</v>
      </c>
      <c r="E1" s="26" t="s">
        <v>4</v>
      </c>
      <c r="F1" s="7" t="s">
        <v>5</v>
      </c>
      <c r="G1" s="8" t="s">
        <v>6</v>
      </c>
      <c r="H1" s="40" t="s">
        <v>230</v>
      </c>
      <c r="I1" s="43" t="s">
        <v>223</v>
      </c>
      <c r="J1" s="39"/>
    </row>
    <row r="2" spans="1:15" ht="44.5" thickTop="1" thickBot="1" x14ac:dyDescent="0.4">
      <c r="A2" s="33" t="s">
        <v>7</v>
      </c>
      <c r="B2" s="33" t="s">
        <v>107</v>
      </c>
      <c r="C2" s="33" t="s">
        <v>207</v>
      </c>
      <c r="D2" s="34">
        <v>34</v>
      </c>
      <c r="E2" s="34">
        <v>12</v>
      </c>
      <c r="F2" s="6">
        <v>412365</v>
      </c>
      <c r="G2" s="33">
        <v>10</v>
      </c>
      <c r="H2" s="41">
        <f>F2/E2</f>
        <v>34363.75</v>
      </c>
      <c r="I2" s="5" t="str">
        <f>IF(AND(C2="Female",E2&gt;25),"LADY FLYERS","")</f>
        <v/>
      </c>
      <c r="K2" s="31" t="s">
        <v>213</v>
      </c>
      <c r="M2" s="35" t="s">
        <v>212</v>
      </c>
      <c r="N2" s="36" t="s">
        <v>217</v>
      </c>
      <c r="O2" s="37" t="s">
        <v>218</v>
      </c>
    </row>
    <row r="3" spans="1:15" x14ac:dyDescent="0.35">
      <c r="A3" s="1" t="s">
        <v>8</v>
      </c>
      <c r="B3" s="1" t="s">
        <v>108</v>
      </c>
      <c r="C3" s="1" t="s">
        <v>207</v>
      </c>
      <c r="D3" s="2">
        <v>28</v>
      </c>
      <c r="E3" s="2">
        <v>30</v>
      </c>
      <c r="F3" s="3">
        <v>502204</v>
      </c>
      <c r="G3" s="1">
        <v>7</v>
      </c>
      <c r="H3" s="42">
        <f t="shared" ref="H3:H66" si="0">F3/E3</f>
        <v>16740.133333333335</v>
      </c>
      <c r="I3" s="2" t="str">
        <f t="shared" ref="I3:I66" si="1">IF(AND(C3="Female",E3&gt;25),"LADY FLYERS","")</f>
        <v>LADY FLYERS</v>
      </c>
      <c r="K3" s="27" t="s">
        <v>219</v>
      </c>
      <c r="M3" s="5" t="s">
        <v>216</v>
      </c>
      <c r="N3" s="15">
        <f>COUNTIF(D:D,"&gt;50")</f>
        <v>37</v>
      </c>
      <c r="O3" s="5">
        <f>COUNTIFS(D:D,"&gt;20",D:D,"&lt;49")</f>
        <v>58</v>
      </c>
    </row>
    <row r="4" spans="1:15" ht="15" thickBot="1" x14ac:dyDescent="0.4">
      <c r="A4" s="1" t="s">
        <v>9</v>
      </c>
      <c r="B4" s="1" t="s">
        <v>109</v>
      </c>
      <c r="C4" s="1" t="s">
        <v>208</v>
      </c>
      <c r="D4" s="2">
        <v>26</v>
      </c>
      <c r="E4" s="2">
        <v>37</v>
      </c>
      <c r="F4" s="3">
        <v>763571</v>
      </c>
      <c r="G4" s="1">
        <v>10</v>
      </c>
      <c r="H4" s="42">
        <f t="shared" si="0"/>
        <v>20637.054054054053</v>
      </c>
      <c r="I4" s="2" t="str">
        <f t="shared" si="1"/>
        <v/>
      </c>
      <c r="K4" s="28" t="s">
        <v>220</v>
      </c>
    </row>
    <row r="5" spans="1:15" ht="15" thickBot="1" x14ac:dyDescent="0.4">
      <c r="A5" s="1" t="s">
        <v>10</v>
      </c>
      <c r="B5" s="1" t="s">
        <v>110</v>
      </c>
      <c r="C5" s="1" t="s">
        <v>207</v>
      </c>
      <c r="D5" s="2">
        <v>54</v>
      </c>
      <c r="E5" s="2">
        <v>6</v>
      </c>
      <c r="F5" s="3">
        <v>915944</v>
      </c>
      <c r="G5" s="1">
        <v>6</v>
      </c>
      <c r="H5" s="42">
        <f t="shared" si="0"/>
        <v>152657.33333333334</v>
      </c>
      <c r="I5" s="2" t="str">
        <f t="shared" si="1"/>
        <v/>
      </c>
      <c r="K5" s="29" t="s">
        <v>221</v>
      </c>
      <c r="M5" s="21" t="s">
        <v>226</v>
      </c>
      <c r="N5" s="22"/>
    </row>
    <row r="6" spans="1:15" ht="15" thickBot="1" x14ac:dyDescent="0.4">
      <c r="A6" s="1" t="s">
        <v>11</v>
      </c>
      <c r="B6" s="1" t="s">
        <v>111</v>
      </c>
      <c r="C6" s="1" t="s">
        <v>207</v>
      </c>
      <c r="D6" s="2">
        <v>63</v>
      </c>
      <c r="E6" s="2">
        <v>31</v>
      </c>
      <c r="F6" s="3">
        <v>312876</v>
      </c>
      <c r="G6" s="1">
        <v>4</v>
      </c>
      <c r="H6" s="42">
        <f t="shared" si="0"/>
        <v>10092.774193548386</v>
      </c>
      <c r="I6" s="2" t="str">
        <f t="shared" si="1"/>
        <v>LADY FLYERS</v>
      </c>
      <c r="K6" s="30" t="s">
        <v>222</v>
      </c>
      <c r="M6" s="5" t="s">
        <v>223</v>
      </c>
      <c r="N6" s="14">
        <f>COUNTIFS(C:C,"Female",E:E,"&gt;25")</f>
        <v>23</v>
      </c>
    </row>
    <row r="7" spans="1:15" x14ac:dyDescent="0.35">
      <c r="A7" s="1" t="s">
        <v>12</v>
      </c>
      <c r="B7" s="1" t="s">
        <v>112</v>
      </c>
      <c r="C7" s="1" t="s">
        <v>208</v>
      </c>
      <c r="D7" s="2">
        <v>29</v>
      </c>
      <c r="E7" s="2">
        <v>21</v>
      </c>
      <c r="F7" s="3">
        <v>630281</v>
      </c>
      <c r="G7" s="1">
        <v>6</v>
      </c>
      <c r="H7" s="42">
        <f t="shared" si="0"/>
        <v>30013.380952380954</v>
      </c>
      <c r="I7" s="2" t="str">
        <f t="shared" si="1"/>
        <v/>
      </c>
      <c r="M7" s="2" t="s">
        <v>224</v>
      </c>
      <c r="N7" s="14">
        <f>COUNTIF(E:E,"&gt;25")</f>
        <v>37</v>
      </c>
    </row>
    <row r="8" spans="1:15" ht="15" thickBot="1" x14ac:dyDescent="0.4">
      <c r="A8" s="4" t="s">
        <v>13</v>
      </c>
      <c r="B8" s="4" t="s">
        <v>113</v>
      </c>
      <c r="C8" s="4" t="s">
        <v>208</v>
      </c>
      <c r="D8" s="23">
        <v>61</v>
      </c>
      <c r="E8" s="23">
        <v>21</v>
      </c>
      <c r="F8" s="3">
        <v>316372</v>
      </c>
      <c r="G8" s="4">
        <v>10</v>
      </c>
      <c r="H8" s="42">
        <f t="shared" si="0"/>
        <v>15065.333333333334</v>
      </c>
      <c r="I8" s="2" t="str">
        <f t="shared" si="1"/>
        <v/>
      </c>
      <c r="M8" s="2" t="s">
        <v>225</v>
      </c>
      <c r="N8" s="14">
        <f>COUNTIF(E:E,"&lt;25")</f>
        <v>61</v>
      </c>
    </row>
    <row r="9" spans="1:15" ht="29.5" thickBot="1" x14ac:dyDescent="0.4">
      <c r="A9" s="4" t="s">
        <v>14</v>
      </c>
      <c r="B9" s="4" t="s">
        <v>114</v>
      </c>
      <c r="C9" s="4" t="s">
        <v>208</v>
      </c>
      <c r="D9" s="23">
        <v>70</v>
      </c>
      <c r="E9" s="23">
        <v>34</v>
      </c>
      <c r="F9" s="3">
        <v>554951</v>
      </c>
      <c r="G9" s="4">
        <v>9</v>
      </c>
      <c r="H9" s="42">
        <f t="shared" si="0"/>
        <v>16322.088235294117</v>
      </c>
      <c r="I9" s="2" t="str">
        <f t="shared" si="1"/>
        <v/>
      </c>
      <c r="K9" s="32" t="s">
        <v>228</v>
      </c>
    </row>
    <row r="10" spans="1:15" ht="29.5" thickBot="1" x14ac:dyDescent="0.4">
      <c r="A10" s="4" t="s">
        <v>15</v>
      </c>
      <c r="B10" s="4" t="s">
        <v>115</v>
      </c>
      <c r="C10" s="4" t="s">
        <v>207</v>
      </c>
      <c r="D10" s="23">
        <v>35</v>
      </c>
      <c r="E10" s="23">
        <v>36</v>
      </c>
      <c r="F10" s="3">
        <v>715365</v>
      </c>
      <c r="G10" s="4">
        <v>8</v>
      </c>
      <c r="H10" s="42">
        <f t="shared" si="0"/>
        <v>19871.25</v>
      </c>
      <c r="I10" s="2" t="str">
        <f t="shared" si="1"/>
        <v>LADY FLYERS</v>
      </c>
      <c r="K10" s="31" t="s">
        <v>229</v>
      </c>
      <c r="M10" s="25" t="s">
        <v>227</v>
      </c>
      <c r="N10" s="24">
        <f>SUMIF(F:F,"&gt;700000")</f>
        <v>26083397</v>
      </c>
    </row>
    <row r="11" spans="1:15" ht="15" thickBot="1" x14ac:dyDescent="0.4">
      <c r="A11" s="1" t="s">
        <v>16</v>
      </c>
      <c r="B11" s="1" t="s">
        <v>116</v>
      </c>
      <c r="C11" s="1" t="s">
        <v>208</v>
      </c>
      <c r="D11" s="2">
        <v>22</v>
      </c>
      <c r="E11" s="2">
        <v>35</v>
      </c>
      <c r="F11" s="3">
        <v>657761</v>
      </c>
      <c r="G11" s="1">
        <v>8</v>
      </c>
      <c r="H11" s="42">
        <f t="shared" si="0"/>
        <v>18793.17142857143</v>
      </c>
      <c r="I11" s="2" t="str">
        <f t="shared" si="1"/>
        <v/>
      </c>
    </row>
    <row r="12" spans="1:15" ht="15" thickBot="1" x14ac:dyDescent="0.4">
      <c r="A12" s="1" t="s">
        <v>17</v>
      </c>
      <c r="B12" s="1" t="s">
        <v>117</v>
      </c>
      <c r="C12" s="1" t="s">
        <v>207</v>
      </c>
      <c r="D12" s="2">
        <v>58</v>
      </c>
      <c r="E12" s="2">
        <v>31</v>
      </c>
      <c r="F12" s="3">
        <v>278297</v>
      </c>
      <c r="G12" s="1">
        <v>7</v>
      </c>
      <c r="H12" s="42">
        <f t="shared" si="0"/>
        <v>8977.322580645161</v>
      </c>
      <c r="I12" s="2" t="str">
        <f t="shared" si="1"/>
        <v>LADY FLYERS</v>
      </c>
      <c r="M12" s="19" t="s">
        <v>209</v>
      </c>
      <c r="N12" s="20"/>
    </row>
    <row r="13" spans="1:15" x14ac:dyDescent="0.35">
      <c r="A13" s="1" t="s">
        <v>18</v>
      </c>
      <c r="B13" s="1" t="s">
        <v>118</v>
      </c>
      <c r="C13" s="1" t="s">
        <v>208</v>
      </c>
      <c r="D13" s="2">
        <v>32</v>
      </c>
      <c r="E13" s="2">
        <v>14</v>
      </c>
      <c r="F13" s="3">
        <v>621898</v>
      </c>
      <c r="G13" s="1">
        <v>9</v>
      </c>
      <c r="H13" s="42">
        <f t="shared" si="0"/>
        <v>44421.285714285717</v>
      </c>
      <c r="I13" s="2" t="str">
        <f t="shared" si="1"/>
        <v/>
      </c>
      <c r="M13" s="16" t="s">
        <v>210</v>
      </c>
      <c r="N13" s="15" t="s">
        <v>150</v>
      </c>
    </row>
    <row r="14" spans="1:15" x14ac:dyDescent="0.35">
      <c r="A14" s="1" t="s">
        <v>19</v>
      </c>
      <c r="B14" s="1" t="s">
        <v>119</v>
      </c>
      <c r="C14" s="1" t="s">
        <v>208</v>
      </c>
      <c r="D14" s="2">
        <v>30</v>
      </c>
      <c r="E14" s="2">
        <v>5</v>
      </c>
      <c r="F14" s="3">
        <v>961109</v>
      </c>
      <c r="G14" s="1">
        <v>9</v>
      </c>
      <c r="H14" s="42">
        <f t="shared" si="0"/>
        <v>192221.8</v>
      </c>
      <c r="I14" s="2" t="str">
        <f t="shared" si="1"/>
        <v/>
      </c>
      <c r="M14" s="17" t="s">
        <v>211</v>
      </c>
      <c r="N14" s="14" t="str">
        <f>VLOOKUP($N$13,$B$2:$G$101,2,FALSE)</f>
        <v>Female</v>
      </c>
    </row>
    <row r="15" spans="1:15" x14ac:dyDescent="0.35">
      <c r="A15" s="1" t="s">
        <v>20</v>
      </c>
      <c r="B15" s="1" t="s">
        <v>120</v>
      </c>
      <c r="C15" s="1" t="s">
        <v>208</v>
      </c>
      <c r="D15" s="2">
        <v>68</v>
      </c>
      <c r="E15" s="2">
        <v>25</v>
      </c>
      <c r="F15" s="3">
        <v>626287</v>
      </c>
      <c r="G15" s="1">
        <v>5</v>
      </c>
      <c r="H15" s="42">
        <f t="shared" si="0"/>
        <v>25051.48</v>
      </c>
      <c r="I15" s="2" t="str">
        <f t="shared" si="1"/>
        <v/>
      </c>
      <c r="M15" s="17" t="s">
        <v>212</v>
      </c>
      <c r="N15" s="14">
        <f>VLOOKUP($N$13,$B$2:$G$101,3,FALSE)</f>
        <v>60</v>
      </c>
    </row>
    <row r="16" spans="1:15" x14ac:dyDescent="0.35">
      <c r="A16" s="1" t="s">
        <v>21</v>
      </c>
      <c r="B16" s="1" t="s">
        <v>121</v>
      </c>
      <c r="C16" s="1" t="s">
        <v>207</v>
      </c>
      <c r="D16" s="2">
        <v>38</v>
      </c>
      <c r="E16" s="2">
        <v>4</v>
      </c>
      <c r="F16" s="3">
        <v>445856</v>
      </c>
      <c r="G16" s="1">
        <v>8</v>
      </c>
      <c r="H16" s="42">
        <f t="shared" si="0"/>
        <v>111464</v>
      </c>
      <c r="I16" s="2" t="str">
        <f t="shared" si="1"/>
        <v/>
      </c>
      <c r="M16" s="17" t="s">
        <v>213</v>
      </c>
      <c r="N16" s="14">
        <f>VLOOKUP($N$13,$B$2:$G$101,4,FALSE)</f>
        <v>40</v>
      </c>
    </row>
    <row r="17" spans="1:14" x14ac:dyDescent="0.35">
      <c r="A17" s="1" t="s">
        <v>22</v>
      </c>
      <c r="B17" s="1" t="s">
        <v>122</v>
      </c>
      <c r="C17" s="1" t="s">
        <v>207</v>
      </c>
      <c r="D17" s="2">
        <v>65</v>
      </c>
      <c r="E17" s="2">
        <v>17</v>
      </c>
      <c r="F17" s="3">
        <v>734992</v>
      </c>
      <c r="G17" s="1">
        <v>10</v>
      </c>
      <c r="H17" s="42">
        <f t="shared" si="0"/>
        <v>43234.823529411762</v>
      </c>
      <c r="I17" s="2" t="str">
        <f t="shared" si="1"/>
        <v/>
      </c>
      <c r="M17" s="17" t="s">
        <v>214</v>
      </c>
      <c r="N17" s="14">
        <f>VLOOKUP($N$13,$B$2:$G$101,5,FALSE)</f>
        <v>187039</v>
      </c>
    </row>
    <row r="18" spans="1:14" ht="29" x14ac:dyDescent="0.35">
      <c r="A18" s="4" t="s">
        <v>23</v>
      </c>
      <c r="B18" s="4" t="s">
        <v>123</v>
      </c>
      <c r="C18" s="4" t="s">
        <v>207</v>
      </c>
      <c r="D18" s="23">
        <v>26</v>
      </c>
      <c r="E18" s="23">
        <v>27</v>
      </c>
      <c r="F18" s="3">
        <v>974024</v>
      </c>
      <c r="G18" s="4">
        <v>10</v>
      </c>
      <c r="H18" s="42">
        <f t="shared" si="0"/>
        <v>36074.962962962964</v>
      </c>
      <c r="I18" s="2" t="str">
        <f t="shared" si="1"/>
        <v>LADY FLYERS</v>
      </c>
      <c r="M18" s="18" t="s">
        <v>215</v>
      </c>
      <c r="N18" s="14">
        <f>VLOOKUP($N$13,$B$2:$G$101,6,FALSE)</f>
        <v>9</v>
      </c>
    </row>
    <row r="19" spans="1:14" s="9" customFormat="1" ht="17.5" customHeight="1" x14ac:dyDescent="0.35">
      <c r="A19" s="10" t="s">
        <v>24</v>
      </c>
      <c r="B19" s="10" t="s">
        <v>124</v>
      </c>
      <c r="C19" s="10" t="s">
        <v>207</v>
      </c>
      <c r="D19" s="11">
        <v>63</v>
      </c>
      <c r="E19" s="11">
        <v>6</v>
      </c>
      <c r="F19" s="12">
        <v>562377</v>
      </c>
      <c r="G19" s="10">
        <v>5</v>
      </c>
      <c r="H19" s="42">
        <f t="shared" si="0"/>
        <v>93729.5</v>
      </c>
      <c r="I19" s="2" t="str">
        <f t="shared" si="1"/>
        <v/>
      </c>
    </row>
    <row r="20" spans="1:14" x14ac:dyDescent="0.35">
      <c r="A20" s="1" t="s">
        <v>25</v>
      </c>
      <c r="B20" s="1" t="s">
        <v>125</v>
      </c>
      <c r="C20" s="1" t="s">
        <v>207</v>
      </c>
      <c r="D20" s="2">
        <v>22</v>
      </c>
      <c r="E20" s="2">
        <v>34</v>
      </c>
      <c r="F20" s="3">
        <v>444010</v>
      </c>
      <c r="G20" s="1">
        <v>9</v>
      </c>
      <c r="H20" s="42">
        <f t="shared" si="0"/>
        <v>13059.117647058823</v>
      </c>
      <c r="I20" s="2" t="str">
        <f t="shared" si="1"/>
        <v>LADY FLYERS</v>
      </c>
    </row>
    <row r="21" spans="1:14" x14ac:dyDescent="0.35">
      <c r="A21" s="1" t="s">
        <v>26</v>
      </c>
      <c r="B21" s="1" t="s">
        <v>126</v>
      </c>
      <c r="C21" s="1" t="s">
        <v>208</v>
      </c>
      <c r="D21" s="2">
        <v>68</v>
      </c>
      <c r="E21" s="2">
        <v>16</v>
      </c>
      <c r="F21" s="3">
        <v>927244</v>
      </c>
      <c r="G21" s="1">
        <v>9</v>
      </c>
      <c r="H21" s="42">
        <f t="shared" si="0"/>
        <v>57952.75</v>
      </c>
      <c r="I21" s="2" t="str">
        <f t="shared" si="1"/>
        <v/>
      </c>
    </row>
    <row r="22" spans="1:14" x14ac:dyDescent="0.35">
      <c r="A22" s="1" t="s">
        <v>27</v>
      </c>
      <c r="B22" s="1" t="s">
        <v>127</v>
      </c>
      <c r="C22" s="1" t="s">
        <v>208</v>
      </c>
      <c r="D22" s="2">
        <v>44</v>
      </c>
      <c r="E22" s="2">
        <v>18</v>
      </c>
      <c r="F22" s="3">
        <v>871687</v>
      </c>
      <c r="G22" s="1">
        <v>10</v>
      </c>
      <c r="H22" s="42">
        <f t="shared" si="0"/>
        <v>48427.055555555555</v>
      </c>
      <c r="I22" s="2" t="str">
        <f t="shared" si="1"/>
        <v/>
      </c>
    </row>
    <row r="23" spans="1:14" x14ac:dyDescent="0.35">
      <c r="A23" s="4" t="s">
        <v>28</v>
      </c>
      <c r="B23" s="4" t="s">
        <v>128</v>
      </c>
      <c r="C23" s="4" t="s">
        <v>207</v>
      </c>
      <c r="D23" s="23">
        <v>56</v>
      </c>
      <c r="E23" s="23">
        <v>15</v>
      </c>
      <c r="F23" s="3">
        <v>866741</v>
      </c>
      <c r="G23" s="4">
        <v>9</v>
      </c>
      <c r="H23" s="42">
        <f t="shared" si="0"/>
        <v>57782.73333333333</v>
      </c>
      <c r="I23" s="2" t="str">
        <f t="shared" si="1"/>
        <v/>
      </c>
    </row>
    <row r="24" spans="1:14" x14ac:dyDescent="0.35">
      <c r="A24" s="1" t="s">
        <v>29</v>
      </c>
      <c r="B24" s="1" t="s">
        <v>129</v>
      </c>
      <c r="C24" s="1" t="s">
        <v>207</v>
      </c>
      <c r="D24" s="2">
        <v>41</v>
      </c>
      <c r="E24" s="2">
        <v>38</v>
      </c>
      <c r="F24" s="3">
        <v>733873</v>
      </c>
      <c r="G24" s="1">
        <v>8</v>
      </c>
      <c r="H24" s="42">
        <f t="shared" si="0"/>
        <v>19312.447368421053</v>
      </c>
      <c r="I24" s="2" t="str">
        <f t="shared" si="1"/>
        <v>LADY FLYERS</v>
      </c>
    </row>
    <row r="25" spans="1:14" x14ac:dyDescent="0.35">
      <c r="A25" s="1" t="s">
        <v>30</v>
      </c>
      <c r="B25" s="1" t="s">
        <v>130</v>
      </c>
      <c r="C25" s="1" t="s">
        <v>208</v>
      </c>
      <c r="D25" s="2">
        <v>45</v>
      </c>
      <c r="E25" s="2">
        <v>7</v>
      </c>
      <c r="F25" s="3">
        <v>696986</v>
      </c>
      <c r="G25" s="1">
        <v>9</v>
      </c>
      <c r="H25" s="42">
        <f t="shared" si="0"/>
        <v>99569.428571428565</v>
      </c>
      <c r="I25" s="2" t="str">
        <f t="shared" si="1"/>
        <v/>
      </c>
    </row>
    <row r="26" spans="1:14" x14ac:dyDescent="0.35">
      <c r="A26" s="1" t="s">
        <v>31</v>
      </c>
      <c r="B26" s="1" t="s">
        <v>131</v>
      </c>
      <c r="C26" s="1" t="s">
        <v>207</v>
      </c>
      <c r="D26" s="2">
        <v>41</v>
      </c>
      <c r="E26" s="2">
        <v>22</v>
      </c>
      <c r="F26" s="3">
        <v>160903</v>
      </c>
      <c r="G26" s="1">
        <v>7</v>
      </c>
      <c r="H26" s="42">
        <f t="shared" si="0"/>
        <v>7313.772727272727</v>
      </c>
      <c r="I26" s="2" t="str">
        <f t="shared" si="1"/>
        <v/>
      </c>
    </row>
    <row r="27" spans="1:14" x14ac:dyDescent="0.35">
      <c r="A27" s="1" t="s">
        <v>32</v>
      </c>
      <c r="B27" s="1" t="s">
        <v>132</v>
      </c>
      <c r="C27" s="1" t="s">
        <v>207</v>
      </c>
      <c r="D27" s="2">
        <v>23</v>
      </c>
      <c r="E27" s="2">
        <v>18</v>
      </c>
      <c r="F27" s="3">
        <v>577281</v>
      </c>
      <c r="G27" s="1">
        <v>9</v>
      </c>
      <c r="H27" s="42">
        <f t="shared" si="0"/>
        <v>32071.166666666668</v>
      </c>
      <c r="I27" s="2" t="str">
        <f t="shared" si="1"/>
        <v/>
      </c>
    </row>
    <row r="28" spans="1:14" x14ac:dyDescent="0.35">
      <c r="A28" s="1" t="s">
        <v>33</v>
      </c>
      <c r="B28" s="1" t="s">
        <v>133</v>
      </c>
      <c r="C28" s="1" t="s">
        <v>208</v>
      </c>
      <c r="D28" s="2">
        <v>22</v>
      </c>
      <c r="E28" s="2">
        <v>33</v>
      </c>
      <c r="F28" s="3">
        <v>578621</v>
      </c>
      <c r="G28" s="1">
        <v>5</v>
      </c>
      <c r="H28" s="42">
        <f t="shared" si="0"/>
        <v>17533.969696969696</v>
      </c>
      <c r="I28" s="2" t="str">
        <f t="shared" si="1"/>
        <v/>
      </c>
    </row>
    <row r="29" spans="1:14" x14ac:dyDescent="0.35">
      <c r="A29" s="1" t="s">
        <v>34</v>
      </c>
      <c r="B29" s="1" t="s">
        <v>134</v>
      </c>
      <c r="C29" s="1" t="s">
        <v>207</v>
      </c>
      <c r="D29" s="2">
        <v>45</v>
      </c>
      <c r="E29" s="2">
        <v>17</v>
      </c>
      <c r="F29" s="3">
        <v>213713</v>
      </c>
      <c r="G29" s="1">
        <v>8</v>
      </c>
      <c r="H29" s="42">
        <f t="shared" si="0"/>
        <v>12571.35294117647</v>
      </c>
      <c r="I29" s="2" t="str">
        <f t="shared" si="1"/>
        <v/>
      </c>
    </row>
    <row r="30" spans="1:14" x14ac:dyDescent="0.35">
      <c r="A30" s="1" t="s">
        <v>35</v>
      </c>
      <c r="B30" s="1" t="s">
        <v>135</v>
      </c>
      <c r="C30" s="1" t="s">
        <v>207</v>
      </c>
      <c r="D30" s="2">
        <v>30</v>
      </c>
      <c r="E30" s="2">
        <v>26</v>
      </c>
      <c r="F30" s="3">
        <v>102393</v>
      </c>
      <c r="G30" s="1">
        <v>5</v>
      </c>
      <c r="H30" s="42">
        <f t="shared" si="0"/>
        <v>3938.1923076923076</v>
      </c>
      <c r="I30" s="2" t="str">
        <f t="shared" si="1"/>
        <v>LADY FLYERS</v>
      </c>
    </row>
    <row r="31" spans="1:14" x14ac:dyDescent="0.35">
      <c r="A31" s="1" t="s">
        <v>36</v>
      </c>
      <c r="B31" s="1" t="s">
        <v>136</v>
      </c>
      <c r="C31" s="1" t="s">
        <v>208</v>
      </c>
      <c r="D31" s="2">
        <v>60</v>
      </c>
      <c r="E31" s="2">
        <v>12</v>
      </c>
      <c r="F31" s="3">
        <v>327104</v>
      </c>
      <c r="G31" s="1">
        <v>8</v>
      </c>
      <c r="H31" s="42">
        <f t="shared" si="0"/>
        <v>27258.666666666668</v>
      </c>
      <c r="I31" s="2" t="str">
        <f t="shared" si="1"/>
        <v/>
      </c>
    </row>
    <row r="32" spans="1:14" x14ac:dyDescent="0.35">
      <c r="A32" s="1" t="s">
        <v>37</v>
      </c>
      <c r="B32" s="1" t="s">
        <v>137</v>
      </c>
      <c r="C32" s="1" t="s">
        <v>208</v>
      </c>
      <c r="D32" s="2">
        <v>40</v>
      </c>
      <c r="E32" s="2">
        <v>35</v>
      </c>
      <c r="F32" s="3">
        <v>146103</v>
      </c>
      <c r="G32" s="1">
        <v>8</v>
      </c>
      <c r="H32" s="42">
        <f t="shared" si="0"/>
        <v>4174.3714285714286</v>
      </c>
      <c r="I32" s="2" t="str">
        <f t="shared" si="1"/>
        <v/>
      </c>
    </row>
    <row r="33" spans="1:9" x14ac:dyDescent="0.35">
      <c r="A33" s="1" t="s">
        <v>38</v>
      </c>
      <c r="B33" s="1" t="s">
        <v>138</v>
      </c>
      <c r="C33" s="1" t="s">
        <v>208</v>
      </c>
      <c r="D33" s="2">
        <v>28</v>
      </c>
      <c r="E33" s="2">
        <v>15</v>
      </c>
      <c r="F33" s="3">
        <v>784791</v>
      </c>
      <c r="G33" s="1">
        <v>9</v>
      </c>
      <c r="H33" s="42">
        <f t="shared" si="0"/>
        <v>52319.4</v>
      </c>
      <c r="I33" s="2" t="str">
        <f t="shared" si="1"/>
        <v/>
      </c>
    </row>
    <row r="34" spans="1:9" x14ac:dyDescent="0.35">
      <c r="A34" s="1" t="s">
        <v>39</v>
      </c>
      <c r="B34" s="1" t="s">
        <v>139</v>
      </c>
      <c r="C34" s="1" t="s">
        <v>207</v>
      </c>
      <c r="D34" s="2">
        <v>47</v>
      </c>
      <c r="E34" s="2">
        <v>31</v>
      </c>
      <c r="F34" s="3">
        <v>709686</v>
      </c>
      <c r="G34" s="1">
        <v>6</v>
      </c>
      <c r="H34" s="42">
        <f t="shared" si="0"/>
        <v>22893.096774193549</v>
      </c>
      <c r="I34" s="2" t="str">
        <f t="shared" si="1"/>
        <v>LADY FLYERS</v>
      </c>
    </row>
    <row r="35" spans="1:9" x14ac:dyDescent="0.35">
      <c r="A35" s="1" t="s">
        <v>40</v>
      </c>
      <c r="B35" s="1" t="s">
        <v>140</v>
      </c>
      <c r="C35" s="1" t="s">
        <v>208</v>
      </c>
      <c r="D35" s="2">
        <v>24</v>
      </c>
      <c r="E35" s="2">
        <v>4</v>
      </c>
      <c r="F35" s="3">
        <v>136887</v>
      </c>
      <c r="G35" s="1">
        <v>8</v>
      </c>
      <c r="H35" s="42">
        <f t="shared" si="0"/>
        <v>34221.75</v>
      </c>
      <c r="I35" s="2" t="str">
        <f t="shared" si="1"/>
        <v/>
      </c>
    </row>
    <row r="36" spans="1:9" x14ac:dyDescent="0.35">
      <c r="A36" s="1" t="s">
        <v>41</v>
      </c>
      <c r="B36" s="1" t="s">
        <v>141</v>
      </c>
      <c r="C36" s="1" t="s">
        <v>208</v>
      </c>
      <c r="D36" s="2">
        <v>54</v>
      </c>
      <c r="E36" s="2">
        <v>20</v>
      </c>
      <c r="F36" s="3">
        <v>67813</v>
      </c>
      <c r="G36" s="1">
        <v>10</v>
      </c>
      <c r="H36" s="42">
        <f t="shared" si="0"/>
        <v>3390.65</v>
      </c>
      <c r="I36" s="2" t="str">
        <f t="shared" si="1"/>
        <v/>
      </c>
    </row>
    <row r="37" spans="1:9" x14ac:dyDescent="0.35">
      <c r="A37" s="1" t="s">
        <v>42</v>
      </c>
      <c r="B37" s="1" t="s">
        <v>142</v>
      </c>
      <c r="C37" s="1" t="s">
        <v>207</v>
      </c>
      <c r="D37" s="2">
        <v>69</v>
      </c>
      <c r="E37" s="2">
        <v>39</v>
      </c>
      <c r="F37" s="3">
        <v>213848</v>
      </c>
      <c r="G37" s="1">
        <v>9</v>
      </c>
      <c r="H37" s="42">
        <f t="shared" si="0"/>
        <v>5483.2820512820517</v>
      </c>
      <c r="I37" s="2" t="str">
        <f t="shared" si="1"/>
        <v>LADY FLYERS</v>
      </c>
    </row>
    <row r="38" spans="1:9" x14ac:dyDescent="0.35">
      <c r="A38" s="1" t="s">
        <v>43</v>
      </c>
      <c r="B38" s="1" t="s">
        <v>143</v>
      </c>
      <c r="C38" s="1" t="s">
        <v>208</v>
      </c>
      <c r="D38" s="2">
        <v>59</v>
      </c>
      <c r="E38" s="2">
        <v>17</v>
      </c>
      <c r="F38" s="3">
        <v>660928</v>
      </c>
      <c r="G38" s="1">
        <v>7</v>
      </c>
      <c r="H38" s="42">
        <f t="shared" si="0"/>
        <v>38878.117647058825</v>
      </c>
      <c r="I38" s="2" t="str">
        <f t="shared" si="1"/>
        <v/>
      </c>
    </row>
    <row r="39" spans="1:9" x14ac:dyDescent="0.35">
      <c r="A39" s="1" t="s">
        <v>44</v>
      </c>
      <c r="B39" s="1" t="s">
        <v>144</v>
      </c>
      <c r="C39" s="1" t="s">
        <v>207</v>
      </c>
      <c r="D39" s="2">
        <v>65</v>
      </c>
      <c r="E39" s="2">
        <v>5</v>
      </c>
      <c r="F39" s="3">
        <v>285901</v>
      </c>
      <c r="G39" s="1">
        <v>8</v>
      </c>
      <c r="H39" s="42">
        <f t="shared" si="0"/>
        <v>57180.2</v>
      </c>
      <c r="I39" s="2" t="str">
        <f t="shared" si="1"/>
        <v/>
      </c>
    </row>
    <row r="40" spans="1:9" x14ac:dyDescent="0.35">
      <c r="A40" s="1" t="s">
        <v>45</v>
      </c>
      <c r="B40" s="1" t="s">
        <v>145</v>
      </c>
      <c r="C40" s="1" t="s">
        <v>208</v>
      </c>
      <c r="D40" s="2">
        <v>33</v>
      </c>
      <c r="E40" s="2">
        <v>27</v>
      </c>
      <c r="F40" s="3">
        <v>246125</v>
      </c>
      <c r="G40" s="1">
        <v>9</v>
      </c>
      <c r="H40" s="42">
        <f t="shared" si="0"/>
        <v>9115.7407407407409</v>
      </c>
      <c r="I40" s="2" t="str">
        <f t="shared" si="1"/>
        <v/>
      </c>
    </row>
    <row r="41" spans="1:9" x14ac:dyDescent="0.35">
      <c r="A41" s="1" t="s">
        <v>46</v>
      </c>
      <c r="B41" s="1" t="s">
        <v>146</v>
      </c>
      <c r="C41" s="1" t="s">
        <v>207</v>
      </c>
      <c r="D41" s="2">
        <v>26</v>
      </c>
      <c r="E41" s="2">
        <v>4</v>
      </c>
      <c r="F41" s="3">
        <v>617882</v>
      </c>
      <c r="G41" s="1">
        <v>6</v>
      </c>
      <c r="H41" s="42">
        <f t="shared" si="0"/>
        <v>154470.5</v>
      </c>
      <c r="I41" s="2" t="str">
        <f t="shared" si="1"/>
        <v/>
      </c>
    </row>
    <row r="42" spans="1:9" x14ac:dyDescent="0.35">
      <c r="A42" s="1" t="s">
        <v>47</v>
      </c>
      <c r="B42" s="1" t="s">
        <v>147</v>
      </c>
      <c r="C42" s="1" t="s">
        <v>208</v>
      </c>
      <c r="D42" s="2">
        <v>66</v>
      </c>
      <c r="E42" s="2">
        <v>3</v>
      </c>
      <c r="F42" s="3">
        <v>173904</v>
      </c>
      <c r="G42" s="1">
        <v>7</v>
      </c>
      <c r="H42" s="42">
        <f t="shared" si="0"/>
        <v>57968</v>
      </c>
      <c r="I42" s="2" t="str">
        <f t="shared" si="1"/>
        <v/>
      </c>
    </row>
    <row r="43" spans="1:9" x14ac:dyDescent="0.35">
      <c r="A43" s="1" t="s">
        <v>48</v>
      </c>
      <c r="B43" s="1" t="s">
        <v>148</v>
      </c>
      <c r="C43" s="1" t="s">
        <v>208</v>
      </c>
      <c r="D43" s="2">
        <v>33</v>
      </c>
      <c r="E43" s="2">
        <v>17</v>
      </c>
      <c r="F43" s="3">
        <v>959454</v>
      </c>
      <c r="G43" s="1">
        <v>5</v>
      </c>
      <c r="H43" s="42">
        <f t="shared" si="0"/>
        <v>56438.470588235294</v>
      </c>
      <c r="I43" s="2" t="str">
        <f t="shared" si="1"/>
        <v/>
      </c>
    </row>
    <row r="44" spans="1:9" x14ac:dyDescent="0.35">
      <c r="A44" s="1" t="s">
        <v>49</v>
      </c>
      <c r="B44" s="1" t="s">
        <v>149</v>
      </c>
      <c r="C44" s="1" t="s">
        <v>207</v>
      </c>
      <c r="D44" s="2">
        <v>56</v>
      </c>
      <c r="E44" s="2">
        <v>17</v>
      </c>
      <c r="F44" s="3">
        <v>313389</v>
      </c>
      <c r="G44" s="1">
        <v>9</v>
      </c>
      <c r="H44" s="42">
        <f t="shared" si="0"/>
        <v>18434.647058823528</v>
      </c>
      <c r="I44" s="2" t="str">
        <f t="shared" si="1"/>
        <v/>
      </c>
    </row>
    <row r="45" spans="1:9" x14ac:dyDescent="0.35">
      <c r="A45" s="1" t="s">
        <v>50</v>
      </c>
      <c r="B45" s="1" t="s">
        <v>150</v>
      </c>
      <c r="C45" s="1" t="s">
        <v>207</v>
      </c>
      <c r="D45" s="2">
        <v>60</v>
      </c>
      <c r="E45" s="2">
        <v>40</v>
      </c>
      <c r="F45" s="3">
        <v>187039</v>
      </c>
      <c r="G45" s="1">
        <v>9</v>
      </c>
      <c r="H45" s="42">
        <f t="shared" si="0"/>
        <v>4675.9750000000004</v>
      </c>
      <c r="I45" s="2" t="str">
        <f t="shared" si="1"/>
        <v>LADY FLYERS</v>
      </c>
    </row>
    <row r="46" spans="1:9" x14ac:dyDescent="0.35">
      <c r="A46" s="1" t="s">
        <v>51</v>
      </c>
      <c r="B46" s="1" t="s">
        <v>151</v>
      </c>
      <c r="C46" s="1" t="s">
        <v>208</v>
      </c>
      <c r="D46" s="2">
        <v>34</v>
      </c>
      <c r="E46" s="2">
        <v>15</v>
      </c>
      <c r="F46" s="3">
        <v>477027</v>
      </c>
      <c r="G46" s="1">
        <v>10</v>
      </c>
      <c r="H46" s="42">
        <f t="shared" si="0"/>
        <v>31801.8</v>
      </c>
      <c r="I46" s="2" t="str">
        <f t="shared" si="1"/>
        <v/>
      </c>
    </row>
    <row r="47" spans="1:9" x14ac:dyDescent="0.35">
      <c r="A47" s="1" t="s">
        <v>52</v>
      </c>
      <c r="B47" s="1" t="s">
        <v>152</v>
      </c>
      <c r="C47" s="1" t="s">
        <v>207</v>
      </c>
      <c r="D47" s="2">
        <v>63</v>
      </c>
      <c r="E47" s="2">
        <v>16</v>
      </c>
      <c r="F47" s="3">
        <v>104383</v>
      </c>
      <c r="G47" s="1">
        <v>9</v>
      </c>
      <c r="H47" s="42">
        <f t="shared" si="0"/>
        <v>6523.9375</v>
      </c>
      <c r="I47" s="2" t="str">
        <f t="shared" si="1"/>
        <v/>
      </c>
    </row>
    <row r="48" spans="1:9" x14ac:dyDescent="0.35">
      <c r="A48" s="1" t="s">
        <v>53</v>
      </c>
      <c r="B48" s="1" t="s">
        <v>153</v>
      </c>
      <c r="C48" s="1" t="s">
        <v>207</v>
      </c>
      <c r="D48" s="2">
        <v>48</v>
      </c>
      <c r="E48" s="2">
        <v>18</v>
      </c>
      <c r="F48" s="3">
        <v>621967</v>
      </c>
      <c r="G48" s="1">
        <v>10</v>
      </c>
      <c r="H48" s="42">
        <f t="shared" si="0"/>
        <v>34553.722222222219</v>
      </c>
      <c r="I48" s="2" t="str">
        <f t="shared" si="1"/>
        <v/>
      </c>
    </row>
    <row r="49" spans="1:9" x14ac:dyDescent="0.35">
      <c r="A49" s="1" t="s">
        <v>54</v>
      </c>
      <c r="B49" s="1" t="s">
        <v>154</v>
      </c>
      <c r="C49" s="1" t="s">
        <v>208</v>
      </c>
      <c r="D49" s="2">
        <v>27</v>
      </c>
      <c r="E49" s="2">
        <v>27</v>
      </c>
      <c r="F49" s="3">
        <v>350427</v>
      </c>
      <c r="G49" s="1">
        <v>8</v>
      </c>
      <c r="H49" s="42">
        <f t="shared" si="0"/>
        <v>12978.777777777777</v>
      </c>
      <c r="I49" s="2" t="str">
        <f t="shared" si="1"/>
        <v/>
      </c>
    </row>
    <row r="50" spans="1:9" x14ac:dyDescent="0.35">
      <c r="A50" s="1" t="s">
        <v>55</v>
      </c>
      <c r="B50" s="1" t="s">
        <v>155</v>
      </c>
      <c r="C50" s="1" t="s">
        <v>208</v>
      </c>
      <c r="D50" s="2">
        <v>59</v>
      </c>
      <c r="E50" s="2">
        <v>12</v>
      </c>
      <c r="F50" s="3">
        <v>251166</v>
      </c>
      <c r="G50" s="1">
        <v>6</v>
      </c>
      <c r="H50" s="42">
        <f t="shared" si="0"/>
        <v>20930.5</v>
      </c>
      <c r="I50" s="2" t="str">
        <f t="shared" si="1"/>
        <v/>
      </c>
    </row>
    <row r="51" spans="1:9" x14ac:dyDescent="0.35">
      <c r="A51" s="1" t="s">
        <v>56</v>
      </c>
      <c r="B51" s="1" t="s">
        <v>156</v>
      </c>
      <c r="C51" s="1" t="s">
        <v>208</v>
      </c>
      <c r="D51" s="2">
        <v>70</v>
      </c>
      <c r="E51" s="2">
        <v>6</v>
      </c>
      <c r="F51" s="3">
        <v>961625</v>
      </c>
      <c r="G51" s="1">
        <v>10</v>
      </c>
      <c r="H51" s="42">
        <f t="shared" si="0"/>
        <v>160270.83333333334</v>
      </c>
      <c r="I51" s="2" t="str">
        <f t="shared" si="1"/>
        <v/>
      </c>
    </row>
    <row r="52" spans="1:9" x14ac:dyDescent="0.35">
      <c r="A52" s="1" t="s">
        <v>57</v>
      </c>
      <c r="B52" s="1" t="s">
        <v>157</v>
      </c>
      <c r="C52" s="1" t="s">
        <v>207</v>
      </c>
      <c r="D52" s="2">
        <v>43</v>
      </c>
      <c r="E52" s="2">
        <v>17</v>
      </c>
      <c r="F52" s="3">
        <v>424516</v>
      </c>
      <c r="G52" s="1">
        <v>5</v>
      </c>
      <c r="H52" s="42">
        <f t="shared" si="0"/>
        <v>24971.529411764706</v>
      </c>
      <c r="I52" s="2" t="str">
        <f t="shared" si="1"/>
        <v/>
      </c>
    </row>
    <row r="53" spans="1:9" x14ac:dyDescent="0.35">
      <c r="A53" s="1" t="s">
        <v>58</v>
      </c>
      <c r="B53" s="1" t="s">
        <v>158</v>
      </c>
      <c r="C53" s="1" t="s">
        <v>208</v>
      </c>
      <c r="D53" s="2">
        <v>48</v>
      </c>
      <c r="E53" s="2">
        <v>38</v>
      </c>
      <c r="F53" s="3">
        <v>26685</v>
      </c>
      <c r="G53" s="1">
        <v>9</v>
      </c>
      <c r="H53" s="42">
        <f t="shared" si="0"/>
        <v>702.23684210526312</v>
      </c>
      <c r="I53" s="2" t="str">
        <f t="shared" si="1"/>
        <v/>
      </c>
    </row>
    <row r="54" spans="1:9" x14ac:dyDescent="0.35">
      <c r="A54" s="1" t="s">
        <v>59</v>
      </c>
      <c r="B54" s="1" t="s">
        <v>159</v>
      </c>
      <c r="C54" s="1" t="s">
        <v>207</v>
      </c>
      <c r="D54" s="2">
        <v>49</v>
      </c>
      <c r="E54" s="2">
        <v>6</v>
      </c>
      <c r="F54" s="3">
        <v>990033</v>
      </c>
      <c r="G54" s="1">
        <v>5</v>
      </c>
      <c r="H54" s="42">
        <f t="shared" si="0"/>
        <v>165005.5</v>
      </c>
      <c r="I54" s="2" t="str">
        <f t="shared" si="1"/>
        <v/>
      </c>
    </row>
    <row r="55" spans="1:9" x14ac:dyDescent="0.35">
      <c r="A55" s="1" t="s">
        <v>60</v>
      </c>
      <c r="B55" s="1" t="s">
        <v>160</v>
      </c>
      <c r="C55" s="1" t="s">
        <v>207</v>
      </c>
      <c r="D55" s="2">
        <v>69</v>
      </c>
      <c r="E55" s="2">
        <v>4</v>
      </c>
      <c r="F55" s="3">
        <v>699032</v>
      </c>
      <c r="G55" s="1">
        <v>7</v>
      </c>
      <c r="H55" s="42">
        <f t="shared" si="0"/>
        <v>174758</v>
      </c>
      <c r="I55" s="2" t="str">
        <f t="shared" si="1"/>
        <v/>
      </c>
    </row>
    <row r="56" spans="1:9" x14ac:dyDescent="0.35">
      <c r="A56" s="1" t="s">
        <v>61</v>
      </c>
      <c r="B56" s="1" t="s">
        <v>161</v>
      </c>
      <c r="C56" s="1" t="s">
        <v>207</v>
      </c>
      <c r="D56" s="2">
        <v>32</v>
      </c>
      <c r="E56" s="2">
        <v>30</v>
      </c>
      <c r="F56" s="3">
        <v>877541</v>
      </c>
      <c r="G56" s="1">
        <v>7</v>
      </c>
      <c r="H56" s="42">
        <f t="shared" si="0"/>
        <v>29251.366666666665</v>
      </c>
      <c r="I56" s="2" t="str">
        <f t="shared" si="1"/>
        <v>LADY FLYERS</v>
      </c>
    </row>
    <row r="57" spans="1:9" x14ac:dyDescent="0.35">
      <c r="A57" s="1" t="s">
        <v>62</v>
      </c>
      <c r="B57" s="1" t="s">
        <v>162</v>
      </c>
      <c r="C57" s="1" t="s">
        <v>207</v>
      </c>
      <c r="D57" s="2">
        <v>50</v>
      </c>
      <c r="E57" s="2">
        <v>35</v>
      </c>
      <c r="F57" s="3">
        <v>93930</v>
      </c>
      <c r="G57" s="1">
        <v>5</v>
      </c>
      <c r="H57" s="42">
        <f t="shared" si="0"/>
        <v>2683.7142857142858</v>
      </c>
      <c r="I57" s="2" t="str">
        <f t="shared" si="1"/>
        <v>LADY FLYERS</v>
      </c>
    </row>
    <row r="58" spans="1:9" x14ac:dyDescent="0.35">
      <c r="A58" s="1" t="s">
        <v>63</v>
      </c>
      <c r="B58" s="1" t="s">
        <v>163</v>
      </c>
      <c r="C58" s="1" t="s">
        <v>207</v>
      </c>
      <c r="D58" s="2">
        <v>68</v>
      </c>
      <c r="E58" s="2">
        <v>7</v>
      </c>
      <c r="F58" s="3">
        <v>369246</v>
      </c>
      <c r="G58" s="1">
        <v>10</v>
      </c>
      <c r="H58" s="42">
        <f t="shared" si="0"/>
        <v>52749.428571428572</v>
      </c>
      <c r="I58" s="2" t="str">
        <f t="shared" si="1"/>
        <v/>
      </c>
    </row>
    <row r="59" spans="1:9" x14ac:dyDescent="0.35">
      <c r="A59" s="1" t="s">
        <v>64</v>
      </c>
      <c r="B59" s="1" t="s">
        <v>164</v>
      </c>
      <c r="C59" s="1" t="s">
        <v>207</v>
      </c>
      <c r="D59" s="2">
        <v>50</v>
      </c>
      <c r="E59" s="2">
        <v>6</v>
      </c>
      <c r="F59" s="3">
        <v>273854</v>
      </c>
      <c r="G59" s="1">
        <v>6</v>
      </c>
      <c r="H59" s="42">
        <f t="shared" si="0"/>
        <v>45642.333333333336</v>
      </c>
      <c r="I59" s="2" t="str">
        <f t="shared" si="1"/>
        <v/>
      </c>
    </row>
    <row r="60" spans="1:9" x14ac:dyDescent="0.35">
      <c r="A60" s="1" t="s">
        <v>65</v>
      </c>
      <c r="B60" s="1" t="s">
        <v>165</v>
      </c>
      <c r="C60" s="1" t="s">
        <v>208</v>
      </c>
      <c r="D60" s="2">
        <v>47</v>
      </c>
      <c r="E60" s="2">
        <v>22</v>
      </c>
      <c r="F60" s="3">
        <v>879569</v>
      </c>
      <c r="G60" s="1">
        <v>5</v>
      </c>
      <c r="H60" s="42">
        <f t="shared" si="0"/>
        <v>39980.409090909088</v>
      </c>
      <c r="I60" s="2" t="str">
        <f t="shared" si="1"/>
        <v/>
      </c>
    </row>
    <row r="61" spans="1:9" x14ac:dyDescent="0.35">
      <c r="A61" s="1" t="s">
        <v>66</v>
      </c>
      <c r="B61" s="1" t="s">
        <v>166</v>
      </c>
      <c r="C61" s="1" t="s">
        <v>207</v>
      </c>
      <c r="D61" s="2">
        <v>37</v>
      </c>
      <c r="E61" s="2">
        <v>29</v>
      </c>
      <c r="F61" s="3">
        <v>86631</v>
      </c>
      <c r="G61" s="1">
        <v>6</v>
      </c>
      <c r="H61" s="42">
        <f t="shared" si="0"/>
        <v>2987.2758620689656</v>
      </c>
      <c r="I61" s="2" t="str">
        <f t="shared" si="1"/>
        <v>LADY FLYERS</v>
      </c>
    </row>
    <row r="62" spans="1:9" x14ac:dyDescent="0.35">
      <c r="A62" s="1" t="s">
        <v>67</v>
      </c>
      <c r="B62" s="1" t="s">
        <v>167</v>
      </c>
      <c r="C62" s="1" t="s">
        <v>207</v>
      </c>
      <c r="D62" s="2">
        <v>37</v>
      </c>
      <c r="E62" s="2">
        <v>38</v>
      </c>
      <c r="F62" s="3">
        <v>390695</v>
      </c>
      <c r="G62" s="1">
        <v>7</v>
      </c>
      <c r="H62" s="42">
        <f t="shared" si="0"/>
        <v>10281.447368421053</v>
      </c>
      <c r="I62" s="2" t="str">
        <f t="shared" si="1"/>
        <v>LADY FLYERS</v>
      </c>
    </row>
    <row r="63" spans="1:9" x14ac:dyDescent="0.35">
      <c r="A63" s="1" t="s">
        <v>68</v>
      </c>
      <c r="B63" s="1" t="s">
        <v>168</v>
      </c>
      <c r="C63" s="1" t="s">
        <v>207</v>
      </c>
      <c r="D63" s="2">
        <v>29</v>
      </c>
      <c r="E63" s="2">
        <v>2</v>
      </c>
      <c r="F63" s="3">
        <v>566568</v>
      </c>
      <c r="G63" s="1">
        <v>6</v>
      </c>
      <c r="H63" s="42">
        <f t="shared" si="0"/>
        <v>283284</v>
      </c>
      <c r="I63" s="2" t="str">
        <f t="shared" si="1"/>
        <v/>
      </c>
    </row>
    <row r="64" spans="1:9" x14ac:dyDescent="0.35">
      <c r="A64" s="1" t="s">
        <v>69</v>
      </c>
      <c r="B64" s="1" t="s">
        <v>169</v>
      </c>
      <c r="C64" s="1" t="s">
        <v>208</v>
      </c>
      <c r="D64" s="2">
        <v>65</v>
      </c>
      <c r="E64" s="2">
        <v>20</v>
      </c>
      <c r="F64" s="3">
        <v>618208</v>
      </c>
      <c r="G64" s="1">
        <v>5</v>
      </c>
      <c r="H64" s="42">
        <f t="shared" si="0"/>
        <v>30910.400000000001</v>
      </c>
      <c r="I64" s="2" t="str">
        <f t="shared" si="1"/>
        <v/>
      </c>
    </row>
    <row r="65" spans="1:9" x14ac:dyDescent="0.35">
      <c r="A65" s="1" t="s">
        <v>70</v>
      </c>
      <c r="B65" s="1" t="s">
        <v>170</v>
      </c>
      <c r="C65" s="1" t="s">
        <v>208</v>
      </c>
      <c r="D65" s="2">
        <v>39</v>
      </c>
      <c r="E65" s="2">
        <v>30</v>
      </c>
      <c r="F65" s="3">
        <v>793447</v>
      </c>
      <c r="G65" s="1">
        <v>6</v>
      </c>
      <c r="H65" s="42">
        <f t="shared" si="0"/>
        <v>26448.233333333334</v>
      </c>
      <c r="I65" s="2" t="str">
        <f t="shared" si="1"/>
        <v/>
      </c>
    </row>
    <row r="66" spans="1:9" x14ac:dyDescent="0.35">
      <c r="A66" s="1" t="s">
        <v>71</v>
      </c>
      <c r="B66" s="1" t="s">
        <v>171</v>
      </c>
      <c r="C66" s="1" t="s">
        <v>207</v>
      </c>
      <c r="D66" s="2">
        <v>67</v>
      </c>
      <c r="E66" s="2">
        <v>27</v>
      </c>
      <c r="F66" s="3">
        <v>992388</v>
      </c>
      <c r="G66" s="1">
        <v>8</v>
      </c>
      <c r="H66" s="42">
        <f t="shared" si="0"/>
        <v>36755.111111111109</v>
      </c>
      <c r="I66" s="2" t="str">
        <f t="shared" si="1"/>
        <v>LADY FLYERS</v>
      </c>
    </row>
    <row r="67" spans="1:9" x14ac:dyDescent="0.35">
      <c r="A67" s="1" t="s">
        <v>72</v>
      </c>
      <c r="B67" s="1" t="s">
        <v>172</v>
      </c>
      <c r="C67" s="1" t="s">
        <v>207</v>
      </c>
      <c r="D67" s="2">
        <v>69</v>
      </c>
      <c r="E67" s="2">
        <v>27</v>
      </c>
      <c r="F67" s="3">
        <v>407541</v>
      </c>
      <c r="G67" s="1">
        <v>9</v>
      </c>
      <c r="H67" s="42">
        <f t="shared" ref="H67:H101" si="2">F67/E67</f>
        <v>15094.111111111111</v>
      </c>
      <c r="I67" s="2" t="str">
        <f t="shared" ref="I67:I101" si="3">IF(AND(C67="Female",E67&gt;25),"LADY FLYERS","")</f>
        <v>LADY FLYERS</v>
      </c>
    </row>
    <row r="68" spans="1:9" x14ac:dyDescent="0.35">
      <c r="A68" s="1" t="s">
        <v>73</v>
      </c>
      <c r="B68" s="1" t="s">
        <v>173</v>
      </c>
      <c r="C68" s="1" t="s">
        <v>208</v>
      </c>
      <c r="D68" s="2">
        <v>69</v>
      </c>
      <c r="E68" s="2">
        <v>7</v>
      </c>
      <c r="F68" s="3">
        <v>231294</v>
      </c>
      <c r="G68" s="1">
        <v>9</v>
      </c>
      <c r="H68" s="42">
        <f t="shared" si="2"/>
        <v>33042</v>
      </c>
      <c r="I68" s="2" t="str">
        <f t="shared" si="3"/>
        <v/>
      </c>
    </row>
    <row r="69" spans="1:9" x14ac:dyDescent="0.35">
      <c r="A69" s="1" t="s">
        <v>74</v>
      </c>
      <c r="B69" s="1" t="s">
        <v>174</v>
      </c>
      <c r="C69" s="1" t="s">
        <v>207</v>
      </c>
      <c r="D69" s="2">
        <v>25</v>
      </c>
      <c r="E69" s="2">
        <v>3</v>
      </c>
      <c r="F69" s="3">
        <v>589559</v>
      </c>
      <c r="G69" s="1">
        <v>8</v>
      </c>
      <c r="H69" s="42">
        <f t="shared" si="2"/>
        <v>196519.66666666666</v>
      </c>
      <c r="I69" s="2" t="str">
        <f t="shared" si="3"/>
        <v/>
      </c>
    </row>
    <row r="70" spans="1:9" x14ac:dyDescent="0.35">
      <c r="A70" s="1" t="s">
        <v>75</v>
      </c>
      <c r="B70" s="1" t="s">
        <v>175</v>
      </c>
      <c r="C70" s="1" t="s">
        <v>207</v>
      </c>
      <c r="D70" s="2">
        <v>55</v>
      </c>
      <c r="E70" s="2">
        <v>13</v>
      </c>
      <c r="F70" s="3">
        <v>534570</v>
      </c>
      <c r="G70" s="1">
        <v>9</v>
      </c>
      <c r="H70" s="42">
        <f t="shared" si="2"/>
        <v>41120.769230769234</v>
      </c>
      <c r="I70" s="2" t="str">
        <f t="shared" si="3"/>
        <v/>
      </c>
    </row>
    <row r="71" spans="1:9" x14ac:dyDescent="0.35">
      <c r="A71" s="1" t="s">
        <v>76</v>
      </c>
      <c r="B71" s="1" t="s">
        <v>176</v>
      </c>
      <c r="C71" s="1" t="s">
        <v>208</v>
      </c>
      <c r="D71" s="2">
        <v>25</v>
      </c>
      <c r="E71" s="2">
        <v>13</v>
      </c>
      <c r="F71" s="3">
        <v>501137</v>
      </c>
      <c r="G71" s="1">
        <v>5</v>
      </c>
      <c r="H71" s="42">
        <f t="shared" si="2"/>
        <v>38549</v>
      </c>
      <c r="I71" s="2" t="str">
        <f t="shared" si="3"/>
        <v/>
      </c>
    </row>
    <row r="72" spans="1:9" x14ac:dyDescent="0.35">
      <c r="A72" s="1" t="s">
        <v>77</v>
      </c>
      <c r="B72" s="1" t="s">
        <v>177</v>
      </c>
      <c r="C72" s="1" t="s">
        <v>207</v>
      </c>
      <c r="D72" s="2">
        <v>42</v>
      </c>
      <c r="E72" s="2">
        <v>39</v>
      </c>
      <c r="F72" s="3">
        <v>85052</v>
      </c>
      <c r="G72" s="1">
        <v>6</v>
      </c>
      <c r="H72" s="42">
        <f t="shared" si="2"/>
        <v>2180.8205128205127</v>
      </c>
      <c r="I72" s="2" t="str">
        <f t="shared" si="3"/>
        <v>LADY FLYERS</v>
      </c>
    </row>
    <row r="73" spans="1:9" x14ac:dyDescent="0.35">
      <c r="A73" s="1" t="s">
        <v>78</v>
      </c>
      <c r="B73" s="1" t="s">
        <v>178</v>
      </c>
      <c r="C73" s="1" t="s">
        <v>208</v>
      </c>
      <c r="D73" s="2">
        <v>45</v>
      </c>
      <c r="E73" s="2">
        <v>12</v>
      </c>
      <c r="F73" s="3">
        <v>749023</v>
      </c>
      <c r="G73" s="1">
        <v>5</v>
      </c>
      <c r="H73" s="42">
        <f t="shared" si="2"/>
        <v>62418.583333333336</v>
      </c>
      <c r="I73" s="2" t="str">
        <f t="shared" si="3"/>
        <v/>
      </c>
    </row>
    <row r="74" spans="1:9" x14ac:dyDescent="0.35">
      <c r="A74" s="1" t="s">
        <v>79</v>
      </c>
      <c r="B74" s="1" t="s">
        <v>179</v>
      </c>
      <c r="C74" s="1" t="s">
        <v>208</v>
      </c>
      <c r="D74" s="2">
        <v>42</v>
      </c>
      <c r="E74" s="2">
        <v>39</v>
      </c>
      <c r="F74" s="3">
        <v>139668</v>
      </c>
      <c r="G74" s="1">
        <v>7</v>
      </c>
      <c r="H74" s="42">
        <f t="shared" si="2"/>
        <v>3581.2307692307691</v>
      </c>
      <c r="I74" s="2" t="str">
        <f t="shared" si="3"/>
        <v/>
      </c>
    </row>
    <row r="75" spans="1:9" x14ac:dyDescent="0.35">
      <c r="A75" s="1" t="s">
        <v>80</v>
      </c>
      <c r="B75" s="1" t="s">
        <v>180</v>
      </c>
      <c r="C75" s="1" t="s">
        <v>207</v>
      </c>
      <c r="D75" s="2">
        <v>42</v>
      </c>
      <c r="E75" s="2">
        <v>4</v>
      </c>
      <c r="F75" s="3">
        <v>981847</v>
      </c>
      <c r="G75" s="1">
        <v>7</v>
      </c>
      <c r="H75" s="42">
        <f t="shared" si="2"/>
        <v>245461.75</v>
      </c>
      <c r="I75" s="2" t="str">
        <f t="shared" si="3"/>
        <v/>
      </c>
    </row>
    <row r="76" spans="1:9" x14ac:dyDescent="0.35">
      <c r="A76" s="1" t="s">
        <v>81</v>
      </c>
      <c r="B76" s="1" t="s">
        <v>181</v>
      </c>
      <c r="C76" s="1" t="s">
        <v>208</v>
      </c>
      <c r="D76" s="2">
        <v>42</v>
      </c>
      <c r="E76" s="2">
        <v>21</v>
      </c>
      <c r="F76" s="3">
        <v>793165</v>
      </c>
      <c r="G76" s="1">
        <v>9</v>
      </c>
      <c r="H76" s="42">
        <f t="shared" si="2"/>
        <v>37769.761904761908</v>
      </c>
      <c r="I76" s="2" t="str">
        <f t="shared" si="3"/>
        <v/>
      </c>
    </row>
    <row r="77" spans="1:9" x14ac:dyDescent="0.35">
      <c r="A77" s="1" t="s">
        <v>82</v>
      </c>
      <c r="B77" s="1" t="s">
        <v>182</v>
      </c>
      <c r="C77" s="1" t="s">
        <v>208</v>
      </c>
      <c r="D77" s="2">
        <v>52</v>
      </c>
      <c r="E77" s="2">
        <v>4</v>
      </c>
      <c r="F77" s="3">
        <v>826140</v>
      </c>
      <c r="G77" s="1">
        <v>10</v>
      </c>
      <c r="H77" s="42">
        <f t="shared" si="2"/>
        <v>206535</v>
      </c>
      <c r="I77" s="2" t="str">
        <f t="shared" si="3"/>
        <v/>
      </c>
    </row>
    <row r="78" spans="1:9" x14ac:dyDescent="0.35">
      <c r="A78" s="1" t="s">
        <v>83</v>
      </c>
      <c r="B78" s="1" t="s">
        <v>183</v>
      </c>
      <c r="C78" s="1" t="s">
        <v>208</v>
      </c>
      <c r="D78" s="2">
        <v>33</v>
      </c>
      <c r="E78" s="2">
        <v>39</v>
      </c>
      <c r="F78" s="3">
        <v>242971</v>
      </c>
      <c r="G78" s="1">
        <v>7</v>
      </c>
      <c r="H78" s="42">
        <f t="shared" si="2"/>
        <v>6230.0256410256407</v>
      </c>
      <c r="I78" s="2" t="str">
        <f t="shared" si="3"/>
        <v/>
      </c>
    </row>
    <row r="79" spans="1:9" x14ac:dyDescent="0.35">
      <c r="A79" s="1" t="s">
        <v>84</v>
      </c>
      <c r="B79" s="1" t="s">
        <v>184</v>
      </c>
      <c r="C79" s="1" t="s">
        <v>207</v>
      </c>
      <c r="D79" s="2">
        <v>63</v>
      </c>
      <c r="E79" s="2">
        <v>19</v>
      </c>
      <c r="F79" s="3">
        <v>384562</v>
      </c>
      <c r="G79" s="1">
        <v>8</v>
      </c>
      <c r="H79" s="42">
        <f t="shared" si="2"/>
        <v>20240.105263157893</v>
      </c>
      <c r="I79" s="2" t="str">
        <f t="shared" si="3"/>
        <v/>
      </c>
    </row>
    <row r="80" spans="1:9" x14ac:dyDescent="0.35">
      <c r="A80" s="1" t="s">
        <v>85</v>
      </c>
      <c r="B80" s="1" t="s">
        <v>185</v>
      </c>
      <c r="C80" s="1" t="s">
        <v>207</v>
      </c>
      <c r="D80" s="2">
        <v>48</v>
      </c>
      <c r="E80" s="2">
        <v>23</v>
      </c>
      <c r="F80" s="3">
        <v>588395</v>
      </c>
      <c r="G80" s="1">
        <v>5</v>
      </c>
      <c r="H80" s="42">
        <f t="shared" si="2"/>
        <v>25582.391304347828</v>
      </c>
      <c r="I80" s="2" t="str">
        <f t="shared" si="3"/>
        <v/>
      </c>
    </row>
    <row r="81" spans="1:9" x14ac:dyDescent="0.35">
      <c r="A81" s="1" t="s">
        <v>86</v>
      </c>
      <c r="B81" s="1" t="s">
        <v>186</v>
      </c>
      <c r="C81" s="1" t="s">
        <v>207</v>
      </c>
      <c r="D81" s="2">
        <v>53</v>
      </c>
      <c r="E81" s="2">
        <v>31</v>
      </c>
      <c r="F81" s="3">
        <v>852829</v>
      </c>
      <c r="G81" s="1">
        <v>9</v>
      </c>
      <c r="H81" s="42">
        <f t="shared" si="2"/>
        <v>27510.612903225807</v>
      </c>
      <c r="I81" s="2" t="str">
        <f t="shared" si="3"/>
        <v>LADY FLYERS</v>
      </c>
    </row>
    <row r="82" spans="1:9" x14ac:dyDescent="0.35">
      <c r="A82" s="1" t="s">
        <v>87</v>
      </c>
      <c r="B82" s="1" t="s">
        <v>187</v>
      </c>
      <c r="C82" s="1" t="s">
        <v>208</v>
      </c>
      <c r="D82" s="2">
        <v>51</v>
      </c>
      <c r="E82" s="2">
        <v>25</v>
      </c>
      <c r="F82" s="3">
        <v>425842</v>
      </c>
      <c r="G82" s="1">
        <v>9</v>
      </c>
      <c r="H82" s="42">
        <f t="shared" si="2"/>
        <v>17033.68</v>
      </c>
      <c r="I82" s="2" t="str">
        <f t="shared" si="3"/>
        <v/>
      </c>
    </row>
    <row r="83" spans="1:9" x14ac:dyDescent="0.35">
      <c r="A83" s="1" t="s">
        <v>88</v>
      </c>
      <c r="B83" s="1" t="s">
        <v>188</v>
      </c>
      <c r="C83" s="1" t="s">
        <v>207</v>
      </c>
      <c r="D83" s="2">
        <v>51</v>
      </c>
      <c r="E83" s="2">
        <v>33</v>
      </c>
      <c r="F83" s="3">
        <v>479369</v>
      </c>
      <c r="G83" s="1">
        <v>6</v>
      </c>
      <c r="H83" s="42">
        <f t="shared" si="2"/>
        <v>14526.333333333334</v>
      </c>
      <c r="I83" s="2" t="str">
        <f t="shared" si="3"/>
        <v>LADY FLYERS</v>
      </c>
    </row>
    <row r="84" spans="1:9" x14ac:dyDescent="0.35">
      <c r="A84" s="1" t="s">
        <v>89</v>
      </c>
      <c r="B84" s="1" t="s">
        <v>189</v>
      </c>
      <c r="C84" s="1" t="s">
        <v>208</v>
      </c>
      <c r="D84" s="2">
        <v>50</v>
      </c>
      <c r="E84" s="2">
        <v>30</v>
      </c>
      <c r="F84" s="3">
        <v>722316</v>
      </c>
      <c r="G84" s="1">
        <v>6</v>
      </c>
      <c r="H84" s="42">
        <f t="shared" si="2"/>
        <v>24077.200000000001</v>
      </c>
      <c r="I84" s="2" t="str">
        <f t="shared" si="3"/>
        <v/>
      </c>
    </row>
    <row r="85" spans="1:9" x14ac:dyDescent="0.35">
      <c r="A85" s="1" t="s">
        <v>90</v>
      </c>
      <c r="B85" s="1" t="s">
        <v>190</v>
      </c>
      <c r="C85" s="1" t="s">
        <v>207</v>
      </c>
      <c r="D85" s="2">
        <v>37</v>
      </c>
      <c r="E85" s="2">
        <v>21</v>
      </c>
      <c r="F85" s="3">
        <v>662075</v>
      </c>
      <c r="G85" s="1">
        <v>5</v>
      </c>
      <c r="H85" s="42">
        <f t="shared" si="2"/>
        <v>31527.380952380954</v>
      </c>
      <c r="I85" s="2" t="str">
        <f t="shared" si="3"/>
        <v/>
      </c>
    </row>
    <row r="86" spans="1:9" x14ac:dyDescent="0.35">
      <c r="A86" s="1" t="s">
        <v>91</v>
      </c>
      <c r="B86" s="1" t="s">
        <v>191</v>
      </c>
      <c r="C86" s="1" t="s">
        <v>208</v>
      </c>
      <c r="D86" s="2">
        <v>61</v>
      </c>
      <c r="E86" s="2">
        <v>34</v>
      </c>
      <c r="F86" s="3">
        <v>29482</v>
      </c>
      <c r="G86" s="1">
        <v>8</v>
      </c>
      <c r="H86" s="42">
        <f t="shared" si="2"/>
        <v>867.11764705882354</v>
      </c>
      <c r="I86" s="2" t="str">
        <f t="shared" si="3"/>
        <v/>
      </c>
    </row>
    <row r="87" spans="1:9" x14ac:dyDescent="0.35">
      <c r="A87" s="1" t="s">
        <v>92</v>
      </c>
      <c r="B87" s="1" t="s">
        <v>192</v>
      </c>
      <c r="C87" s="1" t="s">
        <v>207</v>
      </c>
      <c r="D87" s="2">
        <v>45</v>
      </c>
      <c r="E87" s="2">
        <v>3</v>
      </c>
      <c r="F87" s="3">
        <v>614696</v>
      </c>
      <c r="G87" s="1">
        <v>7</v>
      </c>
      <c r="H87" s="42">
        <f t="shared" si="2"/>
        <v>204898.66666666666</v>
      </c>
      <c r="I87" s="2" t="str">
        <f t="shared" si="3"/>
        <v/>
      </c>
    </row>
    <row r="88" spans="1:9" x14ac:dyDescent="0.35">
      <c r="A88" s="1" t="s">
        <v>93</v>
      </c>
      <c r="B88" s="1" t="s">
        <v>193</v>
      </c>
      <c r="C88" s="1" t="s">
        <v>208</v>
      </c>
      <c r="D88" s="2">
        <v>60</v>
      </c>
      <c r="E88" s="2">
        <v>20</v>
      </c>
      <c r="F88" s="3">
        <v>706251</v>
      </c>
      <c r="G88" s="1">
        <v>8</v>
      </c>
      <c r="H88" s="42">
        <f t="shared" si="2"/>
        <v>35312.550000000003</v>
      </c>
      <c r="I88" s="2" t="str">
        <f t="shared" si="3"/>
        <v/>
      </c>
    </row>
    <row r="89" spans="1:9" x14ac:dyDescent="0.35">
      <c r="A89" s="1" t="s">
        <v>94</v>
      </c>
      <c r="B89" s="1" t="s">
        <v>194</v>
      </c>
      <c r="C89" s="1" t="s">
        <v>207</v>
      </c>
      <c r="D89" s="2">
        <v>50</v>
      </c>
      <c r="E89" s="2">
        <v>14</v>
      </c>
      <c r="F89" s="3">
        <v>447447</v>
      </c>
      <c r="G89" s="1">
        <v>6</v>
      </c>
      <c r="H89" s="42">
        <f t="shared" si="2"/>
        <v>31960.5</v>
      </c>
      <c r="I89" s="2" t="str">
        <f t="shared" si="3"/>
        <v/>
      </c>
    </row>
    <row r="90" spans="1:9" x14ac:dyDescent="0.35">
      <c r="A90" s="1" t="s">
        <v>95</v>
      </c>
      <c r="B90" s="1" t="s">
        <v>195</v>
      </c>
      <c r="C90" s="1" t="s">
        <v>207</v>
      </c>
      <c r="D90" s="2">
        <v>22</v>
      </c>
      <c r="E90" s="2">
        <v>12</v>
      </c>
      <c r="F90" s="3">
        <v>651520</v>
      </c>
      <c r="G90" s="1">
        <v>8</v>
      </c>
      <c r="H90" s="42">
        <f t="shared" si="2"/>
        <v>54293.333333333336</v>
      </c>
      <c r="I90" s="2" t="str">
        <f t="shared" si="3"/>
        <v/>
      </c>
    </row>
    <row r="91" spans="1:9" x14ac:dyDescent="0.35">
      <c r="A91" s="1" t="s">
        <v>96</v>
      </c>
      <c r="B91" s="1" t="s">
        <v>196</v>
      </c>
      <c r="C91" s="1" t="s">
        <v>208</v>
      </c>
      <c r="D91" s="2">
        <v>26</v>
      </c>
      <c r="E91" s="2">
        <v>26</v>
      </c>
      <c r="F91" s="3">
        <v>488529</v>
      </c>
      <c r="G91" s="1">
        <v>5</v>
      </c>
      <c r="H91" s="42">
        <f t="shared" si="2"/>
        <v>18789.576923076922</v>
      </c>
      <c r="I91" s="2" t="str">
        <f t="shared" si="3"/>
        <v/>
      </c>
    </row>
    <row r="92" spans="1:9" x14ac:dyDescent="0.35">
      <c r="A92" s="1" t="s">
        <v>97</v>
      </c>
      <c r="B92" s="1" t="s">
        <v>197</v>
      </c>
      <c r="C92" s="1" t="s">
        <v>207</v>
      </c>
      <c r="D92" s="2">
        <v>29</v>
      </c>
      <c r="E92" s="2">
        <v>37</v>
      </c>
      <c r="F92" s="3">
        <v>699328</v>
      </c>
      <c r="G92" s="1">
        <v>5</v>
      </c>
      <c r="H92" s="42">
        <f t="shared" si="2"/>
        <v>18900.756756756757</v>
      </c>
      <c r="I92" s="2" t="str">
        <f t="shared" si="3"/>
        <v>LADY FLYERS</v>
      </c>
    </row>
    <row r="93" spans="1:9" x14ac:dyDescent="0.35">
      <c r="A93" s="1" t="s">
        <v>98</v>
      </c>
      <c r="B93" s="1" t="s">
        <v>198</v>
      </c>
      <c r="C93" s="1" t="s">
        <v>207</v>
      </c>
      <c r="D93" s="2">
        <v>53</v>
      </c>
      <c r="E93" s="2">
        <v>40</v>
      </c>
      <c r="F93" s="3">
        <v>810950</v>
      </c>
      <c r="G93" s="1">
        <v>8</v>
      </c>
      <c r="H93" s="42">
        <f t="shared" si="2"/>
        <v>20273.75</v>
      </c>
      <c r="I93" s="2" t="str">
        <f t="shared" si="3"/>
        <v>LADY FLYERS</v>
      </c>
    </row>
    <row r="94" spans="1:9" x14ac:dyDescent="0.35">
      <c r="A94" s="1" t="s">
        <v>99</v>
      </c>
      <c r="B94" s="1" t="s">
        <v>199</v>
      </c>
      <c r="C94" s="1" t="s">
        <v>208</v>
      </c>
      <c r="D94" s="2">
        <v>58</v>
      </c>
      <c r="E94" s="2">
        <v>24</v>
      </c>
      <c r="F94" s="3">
        <v>123215</v>
      </c>
      <c r="G94" s="1">
        <v>7</v>
      </c>
      <c r="H94" s="42">
        <f t="shared" si="2"/>
        <v>5133.958333333333</v>
      </c>
      <c r="I94" s="2" t="str">
        <f t="shared" si="3"/>
        <v/>
      </c>
    </row>
    <row r="95" spans="1:9" x14ac:dyDescent="0.35">
      <c r="A95" s="1" t="s">
        <v>100</v>
      </c>
      <c r="B95" s="1" t="s">
        <v>200</v>
      </c>
      <c r="C95" s="1" t="s">
        <v>208</v>
      </c>
      <c r="D95" s="2">
        <v>46</v>
      </c>
      <c r="E95" s="2">
        <v>3</v>
      </c>
      <c r="F95" s="3">
        <v>842420</v>
      </c>
      <c r="G95" s="1">
        <v>6</v>
      </c>
      <c r="H95" s="42">
        <f t="shared" si="2"/>
        <v>280806.66666666669</v>
      </c>
      <c r="I95" s="2" t="str">
        <f t="shared" si="3"/>
        <v/>
      </c>
    </row>
    <row r="96" spans="1:9" x14ac:dyDescent="0.35">
      <c r="A96" s="1" t="s">
        <v>101</v>
      </c>
      <c r="B96" s="1" t="s">
        <v>201</v>
      </c>
      <c r="C96" s="1" t="s">
        <v>207</v>
      </c>
      <c r="D96" s="2">
        <v>34</v>
      </c>
      <c r="E96" s="2">
        <v>36</v>
      </c>
      <c r="F96" s="3">
        <v>78758</v>
      </c>
      <c r="G96" s="1">
        <v>6</v>
      </c>
      <c r="H96" s="42">
        <f t="shared" si="2"/>
        <v>2187.7222222222222</v>
      </c>
      <c r="I96" s="2" t="str">
        <f t="shared" si="3"/>
        <v>LADY FLYERS</v>
      </c>
    </row>
    <row r="97" spans="1:9" x14ac:dyDescent="0.35">
      <c r="A97" s="1" t="s">
        <v>102</v>
      </c>
      <c r="B97" s="1" t="s">
        <v>202</v>
      </c>
      <c r="C97" s="1" t="s">
        <v>207</v>
      </c>
      <c r="D97" s="2">
        <v>30</v>
      </c>
      <c r="E97" s="2">
        <v>12</v>
      </c>
      <c r="F97" s="3">
        <v>860063</v>
      </c>
      <c r="G97" s="1">
        <v>6</v>
      </c>
      <c r="H97" s="42">
        <f t="shared" si="2"/>
        <v>71671.916666666672</v>
      </c>
      <c r="I97" s="2" t="str">
        <f t="shared" si="3"/>
        <v/>
      </c>
    </row>
    <row r="98" spans="1:9" x14ac:dyDescent="0.35">
      <c r="A98" s="1" t="s">
        <v>103</v>
      </c>
      <c r="B98" s="1" t="s">
        <v>203</v>
      </c>
      <c r="C98" s="1" t="s">
        <v>207</v>
      </c>
      <c r="D98" s="2">
        <v>26</v>
      </c>
      <c r="E98" s="2">
        <v>16</v>
      </c>
      <c r="F98" s="3">
        <v>432607</v>
      </c>
      <c r="G98" s="1">
        <v>5</v>
      </c>
      <c r="H98" s="42">
        <f t="shared" si="2"/>
        <v>27037.9375</v>
      </c>
      <c r="I98" s="2" t="str">
        <f t="shared" si="3"/>
        <v/>
      </c>
    </row>
    <row r="99" spans="1:9" x14ac:dyDescent="0.35">
      <c r="A99" s="1" t="s">
        <v>104</v>
      </c>
      <c r="B99" s="1" t="s">
        <v>204</v>
      </c>
      <c r="C99" s="1" t="s">
        <v>208</v>
      </c>
      <c r="D99" s="2">
        <v>21</v>
      </c>
      <c r="E99" s="2">
        <v>7</v>
      </c>
      <c r="F99" s="3">
        <v>711289</v>
      </c>
      <c r="G99" s="1">
        <v>7</v>
      </c>
      <c r="H99" s="42">
        <f t="shared" si="2"/>
        <v>101612.71428571429</v>
      </c>
      <c r="I99" s="2" t="str">
        <f t="shared" si="3"/>
        <v/>
      </c>
    </row>
    <row r="100" spans="1:9" x14ac:dyDescent="0.35">
      <c r="A100" s="1" t="s">
        <v>105</v>
      </c>
      <c r="B100" s="1" t="s">
        <v>205</v>
      </c>
      <c r="C100" s="1" t="s">
        <v>207</v>
      </c>
      <c r="D100" s="2">
        <v>39</v>
      </c>
      <c r="E100" s="2">
        <v>14</v>
      </c>
      <c r="F100" s="3">
        <v>814020</v>
      </c>
      <c r="G100" s="1">
        <v>5</v>
      </c>
      <c r="H100" s="42">
        <f t="shared" si="2"/>
        <v>58144.285714285717</v>
      </c>
      <c r="I100" s="2" t="str">
        <f t="shared" si="3"/>
        <v/>
      </c>
    </row>
    <row r="101" spans="1:9" x14ac:dyDescent="0.35">
      <c r="A101" s="1" t="s">
        <v>106</v>
      </c>
      <c r="B101" s="1" t="s">
        <v>206</v>
      </c>
      <c r="C101" s="1" t="s">
        <v>208</v>
      </c>
      <c r="D101" s="2">
        <v>26</v>
      </c>
      <c r="E101" s="2">
        <v>4</v>
      </c>
      <c r="F101" s="3">
        <v>441946</v>
      </c>
      <c r="G101" s="1">
        <v>5</v>
      </c>
      <c r="H101" s="42">
        <f t="shared" si="2"/>
        <v>110486.5</v>
      </c>
      <c r="I101" s="2" t="str">
        <f t="shared" si="3"/>
        <v/>
      </c>
    </row>
  </sheetData>
  <phoneticPr fontId="3" type="noConversion"/>
  <conditionalFormatting sqref="E1:E1048576">
    <cfRule type="cellIs" dxfId="4" priority="5" operator="between">
      <formula>16</formula>
      <formula>30</formula>
    </cfRule>
    <cfRule type="cellIs" dxfId="3" priority="6" operator="between">
      <formula>6</formula>
      <formula>15</formula>
    </cfRule>
  </conditionalFormatting>
  <conditionalFormatting sqref="E2:E101">
    <cfRule type="cellIs" dxfId="2" priority="2" operator="lessThan">
      <formula>5</formula>
    </cfRule>
    <cfRule type="cellIs" dxfId="1" priority="3" operator="greaterThan">
      <formula>30</formula>
    </cfRule>
  </conditionalFormatting>
  <conditionalFormatting sqref="F2:F101">
    <cfRule type="cellIs" dxfId="0" priority="1" operator="greaterThan">
      <formula>700000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2020-09-30T09:35:19Z</dcterms:created>
  <dcterms:modified xsi:type="dcterms:W3CDTF">2020-10-15T07:39:43Z</dcterms:modified>
</cp:coreProperties>
</file>