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WORKSHEET\"/>
    </mc:Choice>
  </mc:AlternateContent>
  <xr:revisionPtr revIDLastSave="0" documentId="13_ncr:1_{83BD4716-90AB-42B8-9A7B-5F0FC791426D}" xr6:coauthVersionLast="45" xr6:coauthVersionMax="45" xr10:uidLastSave="{00000000-0000-0000-0000-000000000000}"/>
  <bookViews>
    <workbookView xWindow="-110" yWindow="-110" windowWidth="19420" windowHeight="10420" activeTab="8" xr2:uid="{9BF8B8FA-A31B-40AD-BA86-73A524BCEE46}"/>
  </bookViews>
  <sheets>
    <sheet name="Sheet1" sheetId="1" r:id="rId1"/>
    <sheet name="8 oct 2020" sheetId="2" r:id="rId2"/>
    <sheet name="Profit %" sheetId="3" r:id="rId3"/>
    <sheet name="15 Oct 2020" sheetId="4" r:id="rId4"/>
    <sheet name="II 15 OCT " sheetId="5" r:id="rId5"/>
    <sheet name="Sheet4" sheetId="6" r:id="rId6"/>
    <sheet name="Sheet5" sheetId="7" r:id="rId7"/>
    <sheet name="Sumif" sheetId="8" r:id="rId8"/>
    <sheet name="Pofit 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9" l="1"/>
  <c r="E11" i="9"/>
  <c r="E12" i="9"/>
  <c r="E13" i="9"/>
  <c r="E14" i="9"/>
  <c r="E9" i="9"/>
  <c r="D13" i="9"/>
  <c r="D11" i="9"/>
  <c r="D9" i="9"/>
  <c r="C2" i="9"/>
  <c r="B2" i="9"/>
  <c r="B29" i="3"/>
  <c r="B30" i="3"/>
  <c r="B31" i="3"/>
  <c r="I45" i="3"/>
  <c r="J45" i="3"/>
  <c r="H45" i="3"/>
  <c r="H42" i="3"/>
  <c r="I42" i="3"/>
  <c r="G42" i="3"/>
  <c r="B38" i="3"/>
  <c r="C37" i="3"/>
  <c r="D37" i="3"/>
  <c r="E37" i="3"/>
  <c r="F37" i="3"/>
  <c r="G37" i="3"/>
  <c r="H37" i="3"/>
  <c r="I37" i="3"/>
  <c r="J37" i="3"/>
  <c r="K37" i="3"/>
  <c r="L37" i="3"/>
  <c r="M37" i="3"/>
  <c r="B37" i="3"/>
  <c r="B8" i="3"/>
  <c r="F27" i="3"/>
  <c r="F25" i="3"/>
  <c r="F26" i="3"/>
  <c r="F24" i="3"/>
  <c r="F3" i="3"/>
  <c r="O12" i="1" l="1"/>
  <c r="C14" i="9" l="1"/>
  <c r="C13" i="9"/>
  <c r="C12" i="9"/>
  <c r="C11" i="9"/>
  <c r="C10" i="9"/>
  <c r="C9" i="9"/>
  <c r="B14" i="9"/>
  <c r="B13" i="9"/>
  <c r="B12" i="9"/>
  <c r="B11" i="9"/>
  <c r="B10" i="9"/>
  <c r="B9" i="9"/>
  <c r="C5" i="9"/>
  <c r="D5" i="9"/>
  <c r="B5" i="9"/>
  <c r="C4" i="9"/>
  <c r="C3" i="9"/>
  <c r="B4" i="9"/>
  <c r="B3" i="9"/>
  <c r="D4" i="9"/>
  <c r="D3" i="9"/>
  <c r="D2" i="9"/>
  <c r="H17" i="8"/>
  <c r="H13" i="8"/>
  <c r="H9" i="8"/>
  <c r="H6" i="8"/>
  <c r="H3" i="8"/>
  <c r="E5" i="9" l="1"/>
  <c r="E3" i="9"/>
  <c r="E4" i="9"/>
  <c r="E2" i="9"/>
  <c r="C5" i="7"/>
  <c r="D5" i="7"/>
  <c r="E5" i="7"/>
  <c r="F5" i="7"/>
  <c r="G5" i="7"/>
  <c r="H5" i="7"/>
  <c r="I5" i="7"/>
  <c r="B5" i="7"/>
  <c r="B4" i="7"/>
  <c r="C4" i="7"/>
  <c r="D4" i="7"/>
  <c r="E4" i="7"/>
  <c r="F4" i="7"/>
  <c r="G4" i="7"/>
  <c r="H4" i="7"/>
  <c r="I4" i="7"/>
  <c r="E4" i="5"/>
  <c r="E5" i="5"/>
  <c r="E6" i="5"/>
  <c r="E7" i="5"/>
  <c r="E8" i="5"/>
  <c r="E9" i="5"/>
  <c r="E10" i="5"/>
  <c r="E11" i="5"/>
  <c r="E12" i="5"/>
  <c r="E3" i="5"/>
  <c r="D4" i="5"/>
  <c r="D5" i="5"/>
  <c r="D6" i="5"/>
  <c r="D7" i="5"/>
  <c r="D8" i="5"/>
  <c r="D9" i="5"/>
  <c r="D10" i="5"/>
  <c r="D11" i="5"/>
  <c r="D12" i="5"/>
  <c r="D3" i="5"/>
  <c r="C4" i="5"/>
  <c r="C5" i="5"/>
  <c r="C6" i="5"/>
  <c r="C7" i="5"/>
  <c r="C8" i="5"/>
  <c r="C9" i="5"/>
  <c r="C10" i="5"/>
  <c r="C11" i="5"/>
  <c r="C12" i="5"/>
  <c r="C3" i="5"/>
  <c r="J20" i="3" l="1"/>
  <c r="I3" i="2" l="1"/>
  <c r="B15" i="2" s="1"/>
  <c r="B10" i="3"/>
  <c r="B9" i="3"/>
  <c r="F4" i="3"/>
  <c r="F5" i="3"/>
  <c r="L20" i="3"/>
  <c r="K20" i="3"/>
  <c r="Q10" i="3"/>
  <c r="P10" i="3"/>
  <c r="O10" i="3"/>
  <c r="J6" i="3"/>
  <c r="K5" i="3"/>
  <c r="L5" i="3"/>
  <c r="M5" i="3"/>
  <c r="N5" i="3"/>
  <c r="O5" i="3"/>
  <c r="P5" i="3"/>
  <c r="Q5" i="3"/>
  <c r="R5" i="3"/>
  <c r="S5" i="3"/>
  <c r="T5" i="3"/>
  <c r="U5" i="3"/>
  <c r="J5" i="3"/>
  <c r="H13" i="2" l="1"/>
  <c r="C13" i="2"/>
  <c r="D13" i="2"/>
  <c r="E13" i="2"/>
  <c r="B13" i="2"/>
  <c r="C12" i="2"/>
  <c r="D12" i="2"/>
  <c r="E12" i="2"/>
  <c r="B12" i="2"/>
  <c r="D11" i="2"/>
  <c r="E11" i="2"/>
  <c r="C11" i="2"/>
  <c r="B11" i="2"/>
  <c r="B10" i="2"/>
  <c r="D5" i="2"/>
  <c r="E5" i="2"/>
  <c r="F5" i="2"/>
  <c r="C5" i="2"/>
  <c r="C27" i="1" l="1"/>
  <c r="B27" i="1"/>
  <c r="I25" i="1"/>
  <c r="C25" i="1"/>
  <c r="D25" i="1"/>
  <c r="E25" i="1"/>
  <c r="F25" i="1"/>
  <c r="B25" i="1"/>
  <c r="F24" i="1"/>
  <c r="E24" i="1"/>
  <c r="D24" i="1"/>
  <c r="C24" i="1"/>
  <c r="B24" i="1"/>
  <c r="F23" i="1"/>
  <c r="E23" i="1"/>
  <c r="D23" i="1"/>
  <c r="C23" i="1"/>
  <c r="B23" i="1"/>
  <c r="B22" i="1"/>
  <c r="I19" i="1"/>
  <c r="I20" i="1"/>
  <c r="C20" i="1"/>
  <c r="D20" i="1"/>
  <c r="E20" i="1"/>
  <c r="F20" i="1"/>
  <c r="B20" i="1"/>
  <c r="M12" i="1"/>
  <c r="J3" i="1"/>
  <c r="J4" i="1"/>
  <c r="J5" i="1"/>
  <c r="J6" i="1"/>
  <c r="J7" i="1"/>
  <c r="J8" i="1"/>
  <c r="J9" i="1"/>
  <c r="J2" i="1"/>
  <c r="H11" i="1"/>
  <c r="I8" i="1" s="1"/>
  <c r="F8" i="1"/>
  <c r="C8" i="1"/>
  <c r="B2" i="1"/>
  <c r="A9" i="1"/>
  <c r="J10" i="1" l="1"/>
  <c r="K10" i="1" s="1"/>
  <c r="I5" i="1"/>
  <c r="I9" i="1"/>
  <c r="I2" i="1"/>
  <c r="I3" i="1"/>
  <c r="I4" i="1"/>
  <c r="I6" i="1"/>
  <c r="I7" i="1"/>
</calcChain>
</file>

<file path=xl/sharedStrings.xml><?xml version="1.0" encoding="utf-8"?>
<sst xmlns="http://schemas.openxmlformats.org/spreadsheetml/2006/main" count="831" uniqueCount="651">
  <si>
    <t>XI</t>
  </si>
  <si>
    <t>XI-XBAR</t>
  </si>
  <si>
    <t>Xbar</t>
  </si>
  <si>
    <t>(XI-XBAR)^2</t>
  </si>
  <si>
    <t>st. deviation</t>
  </si>
  <si>
    <t>xi</t>
  </si>
  <si>
    <t>xi-xbar</t>
  </si>
  <si>
    <t>(xi-xbar)^2</t>
  </si>
  <si>
    <t>mean</t>
  </si>
  <si>
    <t>st.deviation</t>
  </si>
  <si>
    <t>sum</t>
  </si>
  <si>
    <t>xi-mean</t>
  </si>
  <si>
    <t>fi(xi-mean)</t>
  </si>
  <si>
    <t>sq.fi(xi-mean)</t>
  </si>
  <si>
    <t>std.dev.</t>
  </si>
  <si>
    <t>Xi</t>
  </si>
  <si>
    <t>Fi</t>
  </si>
  <si>
    <t>Xi*Fi</t>
  </si>
  <si>
    <t>Mean</t>
  </si>
  <si>
    <t>Xi-Mean</t>
  </si>
  <si>
    <t>Fi(Xi-Mean)</t>
  </si>
  <si>
    <t>sq.Fi(Xi-Mean)</t>
  </si>
  <si>
    <t>STD. DEV</t>
  </si>
  <si>
    <t>X</t>
  </si>
  <si>
    <t>Y</t>
  </si>
  <si>
    <t>Z</t>
  </si>
  <si>
    <t>Vijay</t>
  </si>
  <si>
    <t>Ajay</t>
  </si>
  <si>
    <t>Akash</t>
  </si>
  <si>
    <t>COST</t>
  </si>
  <si>
    <t>Profit % of Vijay</t>
  </si>
  <si>
    <t>Profit % of Ajay</t>
  </si>
  <si>
    <t>Profit % of Akash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</si>
  <si>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</si>
  <si>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</si>
  <si>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</si>
  <si>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</si>
  <si>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</si>
  <si>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</si>
  <si>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</si>
  <si>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</si>
  <si>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</si>
  <si>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</si>
  <si>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</si>
  <si>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</si>
  <si>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Selling price of X</t>
  </si>
  <si>
    <t xml:space="preserve">profit </t>
  </si>
  <si>
    <t>TOTAL PROFIT</t>
  </si>
  <si>
    <t>Days to complete</t>
  </si>
  <si>
    <t>cost of 1 day for prdn</t>
  </si>
  <si>
    <t>selling price</t>
  </si>
  <si>
    <t>COST PRICE</t>
  </si>
  <si>
    <t>WKT,</t>
  </si>
  <si>
    <r>
      <t xml:space="preserve">PROFIT % = </t>
    </r>
    <r>
      <rPr>
        <b/>
        <sz val="11"/>
        <color theme="1"/>
        <rFont val="Calibri"/>
        <family val="2"/>
        <scheme val="minor"/>
      </rPr>
      <t xml:space="preserve">(Sales Price - Cost Price)/Cost Price </t>
    </r>
    <r>
      <rPr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*100</t>
    </r>
    <r>
      <rPr>
        <sz val="11"/>
        <color theme="1"/>
        <rFont val="Calibri"/>
        <family val="2"/>
        <scheme val="minor"/>
      </rPr>
      <t xml:space="preserve"> </t>
    </r>
  </si>
  <si>
    <t>therefore,</t>
  </si>
  <si>
    <t>PROFIT %</t>
  </si>
  <si>
    <t>SALES PRICE</t>
  </si>
  <si>
    <t>sum of Fi</t>
  </si>
  <si>
    <t>Sum :</t>
  </si>
  <si>
    <t>Prdt Name</t>
  </si>
  <si>
    <t xml:space="preserve">Cost price </t>
  </si>
  <si>
    <t>Selling Price</t>
  </si>
  <si>
    <t>Category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</si>
  <si>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</si>
  <si>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</si>
  <si>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</si>
  <si>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</si>
  <si>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</si>
  <si>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</si>
  <si>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</si>
  <si>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</si>
  <si>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</si>
  <si>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</si>
  <si>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</si>
  <si>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</si>
  <si>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</si>
  <si>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</si>
  <si>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</si>
  <si>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</si>
  <si>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</si>
  <si>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</si>
  <si>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</si>
  <si>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</si>
  <si>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</si>
  <si>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</si>
  <si>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</si>
  <si>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</si>
  <si>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</si>
  <si>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</si>
  <si>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</si>
  <si>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</si>
  <si>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</si>
  <si>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</si>
  <si>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</si>
  <si>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</si>
  <si>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</si>
  <si>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</si>
  <si>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</si>
  <si>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</si>
  <si>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</si>
  <si>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</si>
  <si>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</si>
  <si>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</si>
  <si>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</si>
  <si>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</si>
  <si>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</si>
  <si>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</si>
  <si>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</si>
  <si>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</si>
  <si>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</si>
  <si>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</si>
  <si>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</si>
  <si>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</si>
  <si>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</si>
  <si>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</si>
  <si>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</si>
  <si>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</si>
  <si>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</si>
  <si>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</si>
  <si>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</si>
  <si>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</si>
  <si>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</si>
  <si>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</si>
  <si>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</si>
  <si>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</si>
  <si>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</si>
  <si>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</si>
  <si>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</si>
  <si>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</si>
  <si>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</si>
  <si>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</si>
  <si>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</si>
  <si>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</si>
  <si>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</si>
  <si>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</si>
  <si>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</si>
  <si>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</si>
  <si>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</si>
  <si>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</si>
  <si>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</si>
  <si>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</si>
  <si>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</si>
  <si>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</si>
  <si>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</si>
  <si>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</si>
  <si>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</si>
  <si>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</si>
  <si>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</si>
  <si>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</si>
  <si>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</si>
  <si>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</si>
  <si>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</si>
  <si>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</si>
  <si>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</si>
  <si>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</si>
  <si>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</si>
  <si>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</si>
  <si>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</si>
  <si>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</si>
  <si>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</si>
  <si>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</si>
  <si>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</si>
  <si>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</si>
  <si>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</si>
  <si>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</si>
  <si>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</si>
  <si>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</si>
  <si>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</si>
  <si>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</si>
  <si>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</si>
  <si>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</si>
  <si>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</si>
  <si>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</si>
  <si>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</si>
  <si>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</si>
  <si>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</si>
  <si>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</si>
  <si>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</si>
  <si>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</si>
  <si>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</si>
  <si>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</si>
  <si>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</si>
  <si>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</si>
  <si>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</si>
  <si>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</si>
  <si>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</si>
  <si>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</si>
  <si>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</si>
  <si>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</si>
  <si>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</si>
  <si>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</si>
  <si>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</si>
  <si>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</si>
  <si>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</si>
  <si>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</si>
  <si>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</si>
  <si>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</si>
  <si>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</si>
  <si>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</si>
  <si>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</si>
  <si>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</si>
  <si>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</si>
  <si>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</si>
  <si>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</si>
  <si>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</si>
  <si>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</si>
  <si>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</si>
  <si>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</si>
  <si>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</si>
  <si>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</si>
  <si>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</si>
  <si>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</si>
  <si>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</si>
  <si>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</si>
  <si>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</si>
  <si>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</si>
  <si>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</si>
  <si>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</si>
  <si>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</si>
  <si>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</si>
  <si>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</si>
  <si>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</si>
  <si>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</si>
  <si>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</si>
  <si>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</si>
  <si>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</si>
  <si>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</si>
  <si>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</si>
  <si>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</si>
  <si>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</si>
  <si>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</si>
  <si>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</si>
  <si>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</si>
  <si>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</si>
  <si>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</si>
  <si>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</si>
  <si>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</si>
  <si>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</si>
  <si>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</si>
  <si>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</si>
  <si>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</si>
  <si>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</si>
  <si>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</si>
  <si>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</si>
  <si>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</si>
  <si>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</si>
  <si>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</si>
  <si>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</si>
  <si>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</si>
  <si>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</si>
  <si>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</si>
  <si>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</si>
  <si>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</si>
  <si>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</si>
  <si>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</si>
  <si>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</si>
  <si>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</si>
  <si>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</si>
  <si>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</si>
  <si>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</si>
  <si>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</si>
  <si>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</si>
  <si>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</si>
  <si>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C2</t>
  </si>
  <si>
    <t>C5</t>
  </si>
  <si>
    <t>C8</t>
  </si>
  <si>
    <t>C11</t>
  </si>
  <si>
    <t>C14</t>
  </si>
  <si>
    <t>C17</t>
  </si>
  <si>
    <t>C20</t>
  </si>
  <si>
    <t>C23</t>
  </si>
  <si>
    <t>C26</t>
  </si>
  <si>
    <t>C29</t>
  </si>
  <si>
    <t>C32</t>
  </si>
  <si>
    <t>C35</t>
  </si>
  <si>
    <t>C38</t>
  </si>
  <si>
    <t>C41</t>
  </si>
  <si>
    <t>C44</t>
  </si>
  <si>
    <t>C47</t>
  </si>
  <si>
    <t>C50</t>
  </si>
  <si>
    <t>C53</t>
  </si>
  <si>
    <t>C56</t>
  </si>
  <si>
    <t>C59</t>
  </si>
  <si>
    <t>C62</t>
  </si>
  <si>
    <t>C65</t>
  </si>
  <si>
    <t>C68</t>
  </si>
  <si>
    <t>C71</t>
  </si>
  <si>
    <t>C74</t>
  </si>
  <si>
    <t>C77</t>
  </si>
  <si>
    <t>C80</t>
  </si>
  <si>
    <t>C83</t>
  </si>
  <si>
    <t>C86</t>
  </si>
  <si>
    <t>C89</t>
  </si>
  <si>
    <t>C92</t>
  </si>
  <si>
    <t>C95</t>
  </si>
  <si>
    <t>C98</t>
  </si>
  <si>
    <t>C101</t>
  </si>
  <si>
    <t>C104</t>
  </si>
  <si>
    <t>C107</t>
  </si>
  <si>
    <t>C110</t>
  </si>
  <si>
    <t>C113</t>
  </si>
  <si>
    <t>C116</t>
  </si>
  <si>
    <t>C119</t>
  </si>
  <si>
    <t>C122</t>
  </si>
  <si>
    <t>C125</t>
  </si>
  <si>
    <t>C128</t>
  </si>
  <si>
    <t>C131</t>
  </si>
  <si>
    <t>C134</t>
  </si>
  <si>
    <t>C137</t>
  </si>
  <si>
    <t>C140</t>
  </si>
  <si>
    <t>C143</t>
  </si>
  <si>
    <t>C146</t>
  </si>
  <si>
    <t>C149</t>
  </si>
  <si>
    <t>C152</t>
  </si>
  <si>
    <t>C155</t>
  </si>
  <si>
    <t>C158</t>
  </si>
  <si>
    <t>C161</t>
  </si>
  <si>
    <t>C164</t>
  </si>
  <si>
    <t>C167</t>
  </si>
  <si>
    <t>C170</t>
  </si>
  <si>
    <t>C173</t>
  </si>
  <si>
    <t>C176</t>
  </si>
  <si>
    <t>C179</t>
  </si>
  <si>
    <t>C182</t>
  </si>
  <si>
    <t>C185</t>
  </si>
  <si>
    <t>C188</t>
  </si>
  <si>
    <t>C191</t>
  </si>
  <si>
    <t>C194</t>
  </si>
  <si>
    <t>C197</t>
  </si>
  <si>
    <t>C200</t>
  </si>
  <si>
    <t>C203</t>
  </si>
  <si>
    <t>C206</t>
  </si>
  <si>
    <t>C209</t>
  </si>
  <si>
    <t>C212</t>
  </si>
  <si>
    <t>C215</t>
  </si>
  <si>
    <t>C218</t>
  </si>
  <si>
    <t>C221</t>
  </si>
  <si>
    <t>C224</t>
  </si>
  <si>
    <t>C227</t>
  </si>
  <si>
    <t>C230</t>
  </si>
  <si>
    <t>C233</t>
  </si>
  <si>
    <t>C236</t>
  </si>
  <si>
    <t>C239</t>
  </si>
  <si>
    <t>C242</t>
  </si>
  <si>
    <t>C245</t>
  </si>
  <si>
    <t>C248</t>
  </si>
  <si>
    <t>C251</t>
  </si>
  <si>
    <t>C254</t>
  </si>
  <si>
    <t>C257</t>
  </si>
  <si>
    <t>C260</t>
  </si>
  <si>
    <t>C263</t>
  </si>
  <si>
    <t>C266</t>
  </si>
  <si>
    <t>C269</t>
  </si>
  <si>
    <t>C272</t>
  </si>
  <si>
    <t>C275</t>
  </si>
  <si>
    <t>C278</t>
  </si>
  <si>
    <t>C281</t>
  </si>
  <si>
    <t>C284</t>
  </si>
  <si>
    <t>C287</t>
  </si>
  <si>
    <t>C290</t>
  </si>
  <si>
    <t>C293</t>
  </si>
  <si>
    <t>C296</t>
  </si>
  <si>
    <t>C299</t>
  </si>
  <si>
    <t>C302</t>
  </si>
  <si>
    <t>C305</t>
  </si>
  <si>
    <t>C308</t>
  </si>
  <si>
    <t>C311</t>
  </si>
  <si>
    <t>C314</t>
  </si>
  <si>
    <t>C317</t>
  </si>
  <si>
    <t>C320</t>
  </si>
  <si>
    <t>C323</t>
  </si>
  <si>
    <t>C326</t>
  </si>
  <si>
    <t>C329</t>
  </si>
  <si>
    <t>C332</t>
  </si>
  <si>
    <t>C335</t>
  </si>
  <si>
    <t>C338</t>
  </si>
  <si>
    <t>C341</t>
  </si>
  <si>
    <t>C344</t>
  </si>
  <si>
    <t>C347</t>
  </si>
  <si>
    <t>C350</t>
  </si>
  <si>
    <t>C353</t>
  </si>
  <si>
    <t>C356</t>
  </si>
  <si>
    <t>C359</t>
  </si>
  <si>
    <t>C362</t>
  </si>
  <si>
    <t>C365</t>
  </si>
  <si>
    <t>C368</t>
  </si>
  <si>
    <t>C371</t>
  </si>
  <si>
    <t>C374</t>
  </si>
  <si>
    <t>C377</t>
  </si>
  <si>
    <t>C380</t>
  </si>
  <si>
    <t>C383</t>
  </si>
  <si>
    <t>C386</t>
  </si>
  <si>
    <t>C389</t>
  </si>
  <si>
    <t>C392</t>
  </si>
  <si>
    <t>C395</t>
  </si>
  <si>
    <t>C398</t>
  </si>
  <si>
    <t>C401</t>
  </si>
  <si>
    <t>C404</t>
  </si>
  <si>
    <t>C407</t>
  </si>
  <si>
    <t>C410</t>
  </si>
  <si>
    <t>C413</t>
  </si>
  <si>
    <t>C416</t>
  </si>
  <si>
    <t>C419</t>
  </si>
  <si>
    <t>C422</t>
  </si>
  <si>
    <t>C425</t>
  </si>
  <si>
    <t>C428</t>
  </si>
  <si>
    <t>C431</t>
  </si>
  <si>
    <t>C434</t>
  </si>
  <si>
    <t>C437</t>
  </si>
  <si>
    <t>C440</t>
  </si>
  <si>
    <t>C443</t>
  </si>
  <si>
    <t>C446</t>
  </si>
  <si>
    <t>C449</t>
  </si>
  <si>
    <t>C452</t>
  </si>
  <si>
    <t>C455</t>
  </si>
  <si>
    <t>C458</t>
  </si>
  <si>
    <t>C461</t>
  </si>
  <si>
    <t>C464</t>
  </si>
  <si>
    <t>C467</t>
  </si>
  <si>
    <t>C470</t>
  </si>
  <si>
    <t>C473</t>
  </si>
  <si>
    <t>C476</t>
  </si>
  <si>
    <t>C479</t>
  </si>
  <si>
    <t>C482</t>
  </si>
  <si>
    <t>C485</t>
  </si>
  <si>
    <t>C488</t>
  </si>
  <si>
    <t>C491</t>
  </si>
  <si>
    <t>C494</t>
  </si>
  <si>
    <t>C497</t>
  </si>
  <si>
    <t>C500</t>
  </si>
  <si>
    <t>C503</t>
  </si>
  <si>
    <t>C506</t>
  </si>
  <si>
    <t>C509</t>
  </si>
  <si>
    <t>C512</t>
  </si>
  <si>
    <t>C515</t>
  </si>
  <si>
    <t>C518</t>
  </si>
  <si>
    <t>C521</t>
  </si>
  <si>
    <t>C524</t>
  </si>
  <si>
    <t>C527</t>
  </si>
  <si>
    <t>C530</t>
  </si>
  <si>
    <t>C533</t>
  </si>
  <si>
    <t>C536</t>
  </si>
  <si>
    <t>C539</t>
  </si>
  <si>
    <t>C542</t>
  </si>
  <si>
    <t>C545</t>
  </si>
  <si>
    <t>C548</t>
  </si>
  <si>
    <t>C551</t>
  </si>
  <si>
    <t>C554</t>
  </si>
  <si>
    <t>C557</t>
  </si>
  <si>
    <t>C560</t>
  </si>
  <si>
    <t>C563</t>
  </si>
  <si>
    <t>C566</t>
  </si>
  <si>
    <t>C569</t>
  </si>
  <si>
    <t>C572</t>
  </si>
  <si>
    <t>C575</t>
  </si>
  <si>
    <t>C578</t>
  </si>
  <si>
    <t>C581</t>
  </si>
  <si>
    <t>C584</t>
  </si>
  <si>
    <t>C587</t>
  </si>
  <si>
    <t>C590</t>
  </si>
  <si>
    <t>C593</t>
  </si>
  <si>
    <t>C596</t>
  </si>
  <si>
    <t>C599</t>
  </si>
  <si>
    <t>Roll no</t>
  </si>
  <si>
    <t xml:space="preserve">Name </t>
  </si>
  <si>
    <t>Marks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</si>
  <si>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</si>
  <si>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</si>
  <si>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</si>
  <si>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</si>
  <si>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</si>
  <si>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</si>
  <si>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</si>
  <si>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</si>
  <si>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</si>
  <si>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</si>
  <si>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</si>
  <si>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</si>
  <si>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</si>
  <si>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</si>
  <si>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</si>
  <si>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</si>
  <si>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</si>
  <si>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</si>
  <si>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</si>
  <si>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</si>
  <si>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</si>
  <si>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</si>
  <si>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</si>
  <si>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</si>
  <si>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</si>
  <si>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</si>
  <si>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</si>
  <si>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</si>
  <si>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</si>
  <si>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</si>
  <si>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</si>
  <si>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</si>
  <si>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</si>
  <si>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</si>
  <si>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</si>
  <si>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</si>
  <si>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</si>
  <si>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</si>
  <si>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</si>
  <si>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</si>
  <si>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</si>
  <si>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</si>
  <si>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</si>
  <si>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</si>
  <si>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</si>
  <si>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</si>
  <si>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</si>
  <si>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</si>
  <si>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</si>
  <si>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</si>
  <si>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Name</t>
  </si>
  <si>
    <t>Product</t>
  </si>
  <si>
    <t>Cost Price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</si>
  <si>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</si>
  <si>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</si>
  <si>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</si>
  <si>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</si>
  <si>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</si>
  <si>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</si>
  <si>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</si>
  <si>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</si>
  <si>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</si>
  <si>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</si>
  <si>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</si>
  <si>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</si>
  <si>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</si>
  <si>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</si>
  <si>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</si>
  <si>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</si>
  <si>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</si>
  <si>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</si>
  <si>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</si>
  <si>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</si>
  <si>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</si>
  <si>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</si>
  <si>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</si>
  <si>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</si>
  <si>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</si>
  <si>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</si>
  <si>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</si>
  <si>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</si>
  <si>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</si>
  <si>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</si>
  <si>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</si>
  <si>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</si>
  <si>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</si>
  <si>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</si>
  <si>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</si>
  <si>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</si>
  <si>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</si>
  <si>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</si>
  <si>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</si>
  <si>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</si>
  <si>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</si>
  <si>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</si>
  <si>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</si>
  <si>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</si>
  <si>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</si>
  <si>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</si>
  <si>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</si>
  <si>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</si>
  <si>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</si>
  <si>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</si>
  <si>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</si>
  <si>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</si>
  <si>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</si>
  <si>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</si>
  <si>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</si>
  <si>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</si>
  <si>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</si>
  <si>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</si>
  <si>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</si>
  <si>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</si>
  <si>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</si>
  <si>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</si>
  <si>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</si>
  <si>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</si>
  <si>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</si>
  <si>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</si>
  <si>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</si>
  <si>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</si>
  <si>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</si>
  <si>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</si>
  <si>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</si>
  <si>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</si>
  <si>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</si>
  <si>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</si>
  <si>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</si>
  <si>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</si>
  <si>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</si>
  <si>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</si>
  <si>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</si>
  <si>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</si>
  <si>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</si>
  <si>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</si>
  <si>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</si>
  <si>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</si>
  <si>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</si>
  <si>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</si>
  <si>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</si>
  <si>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</si>
  <si>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</si>
  <si>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</si>
  <si>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</si>
  <si>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</si>
  <si>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</si>
  <si>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</si>
  <si>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</si>
  <si>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</si>
  <si>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</si>
  <si>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</si>
  <si>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</si>
  <si>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</si>
  <si>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C1</t>
  </si>
  <si>
    <t>C3</t>
  </si>
  <si>
    <t>What is the Total cost price of products falling under the category C2</t>
  </si>
  <si>
    <t>What is the Total selling price of products falling under the category C1</t>
  </si>
  <si>
    <t>What is the total selling price of the prdts for which cost price less than 90</t>
  </si>
  <si>
    <t>1)</t>
  </si>
  <si>
    <t>2)</t>
  </si>
  <si>
    <t>3)</t>
  </si>
  <si>
    <t>Ans)</t>
  </si>
  <si>
    <t>What is the total selling price where cost price is less than 80 and category is C3</t>
  </si>
  <si>
    <t>4)</t>
  </si>
  <si>
    <t>What is the total cost price for prdts where cost price is greater than 70 and category is C2</t>
  </si>
  <si>
    <t>5)</t>
  </si>
  <si>
    <t>Selling price</t>
  </si>
  <si>
    <t>Count of prdts</t>
  </si>
  <si>
    <t>Profit</t>
  </si>
  <si>
    <t>TOTAL</t>
  </si>
  <si>
    <t>Vlookup</t>
  </si>
  <si>
    <t>Hlookup</t>
  </si>
  <si>
    <t>PROFIT = Sales price - Cost price</t>
  </si>
  <si>
    <t>Profit % of V</t>
  </si>
  <si>
    <t>Sales Price</t>
  </si>
  <si>
    <t>Profit % of Aj</t>
  </si>
  <si>
    <t>Profit % of Ak</t>
  </si>
  <si>
    <t>Find tot. Profit</t>
  </si>
  <si>
    <t>Find Profit% of each Person</t>
  </si>
  <si>
    <t>Total Profit</t>
  </si>
  <si>
    <t>Find Profit %</t>
  </si>
  <si>
    <t>Therefore</t>
  </si>
  <si>
    <t>Profit%</t>
  </si>
  <si>
    <t>Count of Prdts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</si>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</sst>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3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6" borderId="9" xfId="0" applyFill="1" applyBorder="1"/>
    <xf numFmtId="0" fontId="0" fillId="5" borderId="10" xfId="0" applyFill="1" applyBorder="1"/>
    <xf numFmtId="0" fontId="0" fillId="5" borderId="16" xfId="0" applyFill="1" applyBorder="1"/>
    <xf numFmtId="0" fontId="0" fillId="5" borderId="11" xfId="0" applyFill="1" applyBorder="1"/>
    <xf numFmtId="0" fontId="0" fillId="5" borderId="19" xfId="0" applyFill="1" applyBorder="1"/>
    <xf numFmtId="0" fontId="2" fillId="0" borderId="21" xfId="0" applyFont="1" applyBorder="1"/>
    <xf numFmtId="0" fontId="0" fillId="4" borderId="11" xfId="0" applyFill="1" applyBorder="1"/>
    <xf numFmtId="0" fontId="0" fillId="6" borderId="22" xfId="0" applyFill="1" applyBorder="1"/>
    <xf numFmtId="0" fontId="0" fillId="0" borderId="24" xfId="0" applyBorder="1"/>
    <xf numFmtId="0" fontId="0" fillId="0" borderId="19" xfId="0" applyBorder="1"/>
    <xf numFmtId="0" fontId="0" fillId="0" borderId="28" xfId="0" applyBorder="1"/>
    <xf numFmtId="0" fontId="0" fillId="0" borderId="20" xfId="0" applyBorder="1"/>
    <xf numFmtId="0" fontId="0" fillId="0" borderId="17" xfId="0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2" fontId="0" fillId="0" borderId="0" xfId="0" applyNumberFormat="1" applyBorder="1"/>
    <xf numFmtId="9" fontId="0" fillId="0" borderId="7" xfId="1" applyFont="1" applyBorder="1"/>
    <xf numFmtId="0" fontId="0" fillId="0" borderId="0" xfId="0" applyFill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/>
    <xf numFmtId="0" fontId="0" fillId="0" borderId="29" xfId="0" applyBorder="1"/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9" xfId="0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0" fillId="0" borderId="0" xfId="0" applyFill="1" applyBorder="1" applyAlignment="1"/>
    <xf numFmtId="0" fontId="0" fillId="4" borderId="30" xfId="0" applyFill="1" applyBorder="1"/>
    <xf numFmtId="0" fontId="0" fillId="0" borderId="30" xfId="0" applyBorder="1"/>
    <xf numFmtId="0" fontId="0" fillId="8" borderId="9" xfId="0" applyFill="1" applyBorder="1" applyAlignment="1">
      <alignment horizontal="center" vertical="center"/>
    </xf>
    <xf numFmtId="0" fontId="0" fillId="9" borderId="24" xfId="0" applyFill="1" applyBorder="1"/>
    <xf numFmtId="0" fontId="0" fillId="9" borderId="25" xfId="0" applyFill="1" applyBorder="1"/>
    <xf numFmtId="0" fontId="0" fillId="9" borderId="26" xfId="0" applyFill="1" applyBorder="1"/>
    <xf numFmtId="43" fontId="0" fillId="0" borderId="27" xfId="2" applyFont="1" applyBorder="1" applyAlignment="1">
      <alignment horizontal="center" vertical="center"/>
    </xf>
    <xf numFmtId="43" fontId="0" fillId="0" borderId="10" xfId="2" applyFont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2" fillId="6" borderId="17" xfId="0" applyFont="1" applyFill="1" applyBorder="1"/>
    <xf numFmtId="43" fontId="0" fillId="0" borderId="31" xfId="2" applyFont="1" applyBorder="1" applyAlignment="1">
      <alignment horizontal="center" vertical="center"/>
    </xf>
    <xf numFmtId="43" fontId="0" fillId="0" borderId="32" xfId="2" applyFont="1" applyBorder="1" applyAlignment="1">
      <alignment horizontal="center" vertical="center"/>
    </xf>
    <xf numFmtId="43" fontId="0" fillId="0" borderId="11" xfId="2" applyFont="1" applyBorder="1" applyAlignment="1">
      <alignment horizontal="center" vertical="center"/>
    </xf>
    <xf numFmtId="43" fontId="0" fillId="0" borderId="30" xfId="2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/>
    <xf numFmtId="0" fontId="0" fillId="2" borderId="33" xfId="0" applyFill="1" applyBorder="1"/>
    <xf numFmtId="0" fontId="0" fillId="2" borderId="32" xfId="0" applyFill="1" applyBorder="1"/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1" fontId="0" fillId="0" borderId="0" xfId="1" applyNumberFormat="1" applyFont="1" applyBorder="1"/>
    <xf numFmtId="0" fontId="0" fillId="2" borderId="0" xfId="0" applyFill="1"/>
    <xf numFmtId="0" fontId="0" fillId="10" borderId="9" xfId="0" applyFill="1" applyBorder="1"/>
    <xf numFmtId="1" fontId="0" fillId="10" borderId="9" xfId="0" applyNumberFormat="1" applyFill="1" applyBorder="1"/>
    <xf numFmtId="0" fontId="0" fillId="10" borderId="0" xfId="0" applyFill="1"/>
    <xf numFmtId="0" fontId="6" fillId="10" borderId="0" xfId="0" applyFont="1" applyFill="1"/>
    <xf numFmtId="0" fontId="6" fillId="10" borderId="0" xfId="0" applyFont="1" applyFill="1" applyBorder="1"/>
    <xf numFmtId="0" fontId="0" fillId="10" borderId="9" xfId="0" applyFill="1" applyBorder="1" applyAlignment="1">
      <alignment horizontal="center"/>
    </xf>
    <xf numFmtId="166" fontId="0" fillId="10" borderId="9" xfId="0" applyNumberFormat="1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4" borderId="38" xfId="0" applyFill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B734-59BB-442B-BA54-3B3FE1BB9FD3}">
  <sheetPr>
    <tabColor rgb="FFFF0000"/>
  </sheetPr>
  <dimension ref="A1:O27"/>
  <sheetViews>
    <sheetView workbookViewId="0">
      <selection activeCell="C13" sqref="C13"/>
    </sheetView>
  </sheetViews>
  <sheetFormatPr defaultRowHeight="14.5" x14ac:dyDescent="0.35"/>
  <cols>
    <col min="1" max="1" width="11.81640625" customWidth="1"/>
    <col min="3" max="3" width="11.90625" customWidth="1"/>
    <col min="10" max="10" width="10" customWidth="1"/>
  </cols>
  <sheetData>
    <row r="1" spans="1:15" x14ac:dyDescent="0.35">
      <c r="A1" s="1" t="s">
        <v>0</v>
      </c>
      <c r="B1" s="2" t="s">
        <v>1</v>
      </c>
      <c r="C1" s="2" t="s">
        <v>3</v>
      </c>
      <c r="D1" s="2"/>
      <c r="E1" s="2"/>
      <c r="F1" s="2"/>
      <c r="G1" s="1"/>
      <c r="H1" s="2" t="s">
        <v>5</v>
      </c>
      <c r="I1" s="2" t="s">
        <v>6</v>
      </c>
      <c r="J1" s="2" t="s">
        <v>7</v>
      </c>
      <c r="K1" s="2"/>
      <c r="L1" s="3"/>
    </row>
    <row r="2" spans="1:15" x14ac:dyDescent="0.35">
      <c r="A2" s="4">
        <v>2</v>
      </c>
      <c r="B2" s="5">
        <f>2-6</f>
        <v>-4</v>
      </c>
      <c r="C2" s="5">
        <v>16</v>
      </c>
      <c r="D2" s="5"/>
      <c r="E2" s="5"/>
      <c r="F2" s="5"/>
      <c r="G2" s="4"/>
      <c r="H2" s="5">
        <v>12</v>
      </c>
      <c r="I2" s="5">
        <f>H2-H11</f>
        <v>2.5</v>
      </c>
      <c r="J2" s="5">
        <f>I2*I2</f>
        <v>6.25</v>
      </c>
      <c r="K2" s="5"/>
      <c r="L2" s="6"/>
    </row>
    <row r="3" spans="1:15" x14ac:dyDescent="0.35">
      <c r="A3" s="4">
        <v>3</v>
      </c>
      <c r="B3" s="5">
        <v>-3</v>
      </c>
      <c r="C3" s="5">
        <v>9</v>
      </c>
      <c r="D3" s="5"/>
      <c r="E3" s="5"/>
      <c r="F3" s="5"/>
      <c r="G3" s="4"/>
      <c r="H3" s="5">
        <v>6</v>
      </c>
      <c r="I3" s="5">
        <f>H3-H11</f>
        <v>-3.5</v>
      </c>
      <c r="J3" s="5">
        <f t="shared" ref="J3:J9" si="0">I3*I3</f>
        <v>12.25</v>
      </c>
      <c r="K3" s="5"/>
      <c r="L3" s="6"/>
    </row>
    <row r="4" spans="1:15" x14ac:dyDescent="0.35">
      <c r="A4" s="4">
        <v>6</v>
      </c>
      <c r="B4" s="5">
        <v>0</v>
      </c>
      <c r="C4" s="5">
        <v>0</v>
      </c>
      <c r="D4" s="5"/>
      <c r="E4" s="5"/>
      <c r="F4" s="5"/>
      <c r="G4" s="4"/>
      <c r="H4" s="5">
        <v>7</v>
      </c>
      <c r="I4" s="5">
        <f>H4-H11</f>
        <v>-2.5</v>
      </c>
      <c r="J4" s="5">
        <f t="shared" si="0"/>
        <v>6.25</v>
      </c>
      <c r="K4" s="5"/>
      <c r="L4" s="6"/>
    </row>
    <row r="5" spans="1:15" x14ac:dyDescent="0.35">
      <c r="A5" s="4">
        <v>8</v>
      </c>
      <c r="B5" s="5">
        <v>2</v>
      </c>
      <c r="C5" s="5">
        <v>4</v>
      </c>
      <c r="D5" s="5"/>
      <c r="E5" s="5"/>
      <c r="F5" s="5"/>
      <c r="G5" s="4"/>
      <c r="H5" s="5">
        <v>3</v>
      </c>
      <c r="I5" s="5">
        <f>H5-H11</f>
        <v>-6.5</v>
      </c>
      <c r="J5" s="5">
        <f t="shared" si="0"/>
        <v>42.25</v>
      </c>
      <c r="K5" s="5"/>
      <c r="L5" s="6"/>
    </row>
    <row r="6" spans="1:15" x14ac:dyDescent="0.35">
      <c r="A6" s="4">
        <v>11</v>
      </c>
      <c r="B6" s="5">
        <v>5</v>
      </c>
      <c r="C6" s="5">
        <v>25</v>
      </c>
      <c r="D6" s="5"/>
      <c r="E6" s="5"/>
      <c r="F6" s="5"/>
      <c r="G6" s="4"/>
      <c r="H6" s="5">
        <v>15</v>
      </c>
      <c r="I6" s="5">
        <f>H6-H11</f>
        <v>5.5</v>
      </c>
      <c r="J6" s="5">
        <f t="shared" si="0"/>
        <v>30.25</v>
      </c>
      <c r="K6" s="5"/>
      <c r="L6" s="6"/>
    </row>
    <row r="7" spans="1:15" x14ac:dyDescent="0.35">
      <c r="A7" s="4"/>
      <c r="B7" s="5"/>
      <c r="C7" s="5"/>
      <c r="D7" s="5"/>
      <c r="E7" s="5"/>
      <c r="F7" s="5"/>
      <c r="G7" s="4"/>
      <c r="H7" s="5">
        <v>10</v>
      </c>
      <c r="I7" s="5">
        <f>H7-H11</f>
        <v>0.5</v>
      </c>
      <c r="J7" s="5">
        <f t="shared" si="0"/>
        <v>0.25</v>
      </c>
      <c r="K7" s="5"/>
      <c r="L7" s="6"/>
    </row>
    <row r="8" spans="1:15" x14ac:dyDescent="0.35">
      <c r="A8" s="4" t="s">
        <v>2</v>
      </c>
      <c r="B8" s="5"/>
      <c r="C8" s="5">
        <f>SUM(C2:C6)</f>
        <v>54</v>
      </c>
      <c r="D8" s="5"/>
      <c r="E8" s="5" t="s">
        <v>4</v>
      </c>
      <c r="F8" s="5">
        <f>C8/5</f>
        <v>10.8</v>
      </c>
      <c r="G8" s="4"/>
      <c r="H8" s="5">
        <v>18</v>
      </c>
      <c r="I8" s="5">
        <f>H8-H11</f>
        <v>8.5</v>
      </c>
      <c r="J8" s="5">
        <f t="shared" si="0"/>
        <v>72.25</v>
      </c>
      <c r="K8" s="5"/>
      <c r="L8" s="6"/>
    </row>
    <row r="9" spans="1:15" x14ac:dyDescent="0.35">
      <c r="A9" s="4">
        <f>SUM(A2:A6)/5</f>
        <v>6</v>
      </c>
      <c r="B9" s="5"/>
      <c r="C9" s="5"/>
      <c r="D9" s="5"/>
      <c r="E9" s="5"/>
      <c r="F9" s="5">
        <v>3.286</v>
      </c>
      <c r="G9" s="4"/>
      <c r="H9" s="5">
        <v>5</v>
      </c>
      <c r="I9" s="5">
        <f>H9-H11</f>
        <v>-4.5</v>
      </c>
      <c r="J9" s="5">
        <f t="shared" si="0"/>
        <v>20.25</v>
      </c>
      <c r="K9" s="5"/>
      <c r="L9" s="6"/>
    </row>
    <row r="10" spans="1:15" ht="15" thickBot="1" x14ac:dyDescent="0.4">
      <c r="A10" s="7"/>
      <c r="B10" s="8"/>
      <c r="C10" s="8"/>
      <c r="D10" s="8"/>
      <c r="E10" s="8"/>
      <c r="F10" s="8"/>
      <c r="G10" s="4"/>
      <c r="H10" s="5" t="s">
        <v>8</v>
      </c>
      <c r="I10" s="5"/>
      <c r="J10" s="10">
        <f>SUM(J2:J9)</f>
        <v>190</v>
      </c>
      <c r="K10" s="5">
        <f>J10/8</f>
        <v>23.75</v>
      </c>
      <c r="L10" s="6"/>
    </row>
    <row r="11" spans="1:15" x14ac:dyDescent="0.35">
      <c r="G11" s="4"/>
      <c r="H11" s="5">
        <f>SUM(H2:H9)/8</f>
        <v>9.5</v>
      </c>
      <c r="I11" s="5"/>
      <c r="J11" s="5"/>
      <c r="K11" s="5"/>
      <c r="L11" s="6"/>
    </row>
    <row r="12" spans="1:15" x14ac:dyDescent="0.35">
      <c r="G12" s="4"/>
      <c r="H12" s="5"/>
      <c r="I12" s="5"/>
      <c r="J12" s="5" t="s">
        <v>9</v>
      </c>
      <c r="K12" s="5">
        <v>66.677999999999997</v>
      </c>
      <c r="L12" s="6"/>
      <c r="M12">
        <f>SQRT(K10)</f>
        <v>4.8733971724044816</v>
      </c>
      <c r="O12">
        <f>_xlfn.STDEV.P(H2:H9)</f>
        <v>4.8733971724044816</v>
      </c>
    </row>
    <row r="13" spans="1:15" ht="15" thickBot="1" x14ac:dyDescent="0.4">
      <c r="G13" s="7"/>
      <c r="H13" s="8"/>
      <c r="I13" s="8"/>
      <c r="J13" s="8"/>
      <c r="K13" s="8"/>
      <c r="L13" s="9"/>
    </row>
    <row r="14" spans="1:15" x14ac:dyDescent="0.35">
      <c r="A14" s="2" t="s">
        <v>5</v>
      </c>
    </row>
    <row r="15" spans="1:15" x14ac:dyDescent="0.35">
      <c r="A15" s="5">
        <v>12</v>
      </c>
    </row>
    <row r="16" spans="1:15" x14ac:dyDescent="0.35">
      <c r="A16" s="5">
        <v>6</v>
      </c>
    </row>
    <row r="17" spans="1:9" x14ac:dyDescent="0.35">
      <c r="A17" s="5">
        <v>7</v>
      </c>
    </row>
    <row r="18" spans="1:9" x14ac:dyDescent="0.35">
      <c r="A18" s="5">
        <v>3</v>
      </c>
      <c r="B18">
        <v>61</v>
      </c>
      <c r="C18">
        <v>64</v>
      </c>
      <c r="D18">
        <v>67</v>
      </c>
      <c r="E18">
        <v>70</v>
      </c>
      <c r="F18">
        <v>73</v>
      </c>
    </row>
    <row r="19" spans="1:9" x14ac:dyDescent="0.35">
      <c r="A19" s="5">
        <v>15</v>
      </c>
      <c r="B19">
        <v>5</v>
      </c>
      <c r="C19">
        <v>18</v>
      </c>
      <c r="D19">
        <v>42</v>
      </c>
      <c r="E19">
        <v>27</v>
      </c>
      <c r="F19">
        <v>8</v>
      </c>
      <c r="H19" t="s">
        <v>10</v>
      </c>
      <c r="I19">
        <f>SUM(B19:F19)</f>
        <v>100</v>
      </c>
    </row>
    <row r="20" spans="1:9" x14ac:dyDescent="0.35">
      <c r="A20" s="5">
        <v>10</v>
      </c>
      <c r="B20">
        <f>B18*B19</f>
        <v>305</v>
      </c>
      <c r="C20">
        <f t="shared" ref="C20:F20" si="1">C18*C19</f>
        <v>1152</v>
      </c>
      <c r="D20">
        <f t="shared" si="1"/>
        <v>2814</v>
      </c>
      <c r="E20">
        <f t="shared" si="1"/>
        <v>1890</v>
      </c>
      <c r="F20">
        <f t="shared" si="1"/>
        <v>584</v>
      </c>
      <c r="H20" t="s">
        <v>10</v>
      </c>
      <c r="I20">
        <f>SUM(B20:F20)</f>
        <v>6745</v>
      </c>
    </row>
    <row r="21" spans="1:9" x14ac:dyDescent="0.35">
      <c r="A21" s="5">
        <v>18</v>
      </c>
    </row>
    <row r="22" spans="1:9" x14ac:dyDescent="0.35">
      <c r="A22" s="5">
        <v>5</v>
      </c>
      <c r="B22">
        <f>I20/I19</f>
        <v>67.45</v>
      </c>
    </row>
    <row r="23" spans="1:9" x14ac:dyDescent="0.35">
      <c r="A23" t="s">
        <v>11</v>
      </c>
      <c r="B23">
        <f>B18-B22</f>
        <v>-6.4500000000000028</v>
      </c>
      <c r="C23">
        <f>C18-B23</f>
        <v>70.45</v>
      </c>
      <c r="D23">
        <f>D18-B22</f>
        <v>-0.45000000000000284</v>
      </c>
      <c r="E23">
        <f>E18-B22</f>
        <v>2.5499999999999972</v>
      </c>
      <c r="F23">
        <f>F18-B22</f>
        <v>5.5499999999999972</v>
      </c>
    </row>
    <row r="24" spans="1:9" x14ac:dyDescent="0.35">
      <c r="A24" t="s">
        <v>12</v>
      </c>
      <c r="B24">
        <f>B19*B23</f>
        <v>-32.250000000000014</v>
      </c>
      <c r="C24">
        <f>C19*C23</f>
        <v>1268.1000000000001</v>
      </c>
      <c r="D24">
        <f>D19*D23</f>
        <v>-18.900000000000119</v>
      </c>
      <c r="E24">
        <f>E19*E23</f>
        <v>68.849999999999923</v>
      </c>
      <c r="F24">
        <f>F19*F23</f>
        <v>44.399999999999977</v>
      </c>
    </row>
    <row r="25" spans="1:9" x14ac:dyDescent="0.35">
      <c r="A25" t="s">
        <v>13</v>
      </c>
      <c r="B25">
        <f>B24*B24</f>
        <v>1040.0625000000009</v>
      </c>
      <c r="C25">
        <f t="shared" ref="C25:F25" si="2">C24*C24</f>
        <v>1608077.6100000003</v>
      </c>
      <c r="D25">
        <f t="shared" si="2"/>
        <v>357.21000000000453</v>
      </c>
      <c r="E25">
        <f t="shared" si="2"/>
        <v>4740.3224999999893</v>
      </c>
      <c r="F25">
        <f t="shared" si="2"/>
        <v>1971.3599999999981</v>
      </c>
      <c r="H25" t="s">
        <v>10</v>
      </c>
      <c r="I25">
        <f>SUM(B25:F25)</f>
        <v>1616186.5650000004</v>
      </c>
    </row>
    <row r="27" spans="1:9" x14ac:dyDescent="0.35">
      <c r="A27" s="11" t="s">
        <v>14</v>
      </c>
      <c r="B27" s="11">
        <f>(I25/I19)</f>
        <v>16161.865650000003</v>
      </c>
      <c r="C27" s="11">
        <f>SQRT(B27)</f>
        <v>127.1293264750506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E798-CD98-4544-AA8C-14A0D19E563D}">
  <sheetPr>
    <tabColor rgb="FFFF0000"/>
  </sheetPr>
  <dimension ref="A1:K15"/>
  <sheetViews>
    <sheetView workbookViewId="0">
      <selection activeCell="M11" sqref="M11"/>
    </sheetView>
  </sheetViews>
  <sheetFormatPr defaultRowHeight="14.5" x14ac:dyDescent="0.35"/>
  <cols>
    <col min="1" max="1" width="12.90625" bestFit="1" customWidth="1"/>
  </cols>
  <sheetData>
    <row r="1" spans="1:11" ht="15" thickBot="1" x14ac:dyDescent="0.4"/>
    <row r="2" spans="1:11" ht="15" thickBot="1" x14ac:dyDescent="0.4">
      <c r="B2" s="12" t="s">
        <v>15</v>
      </c>
      <c r="C2" s="12">
        <v>62</v>
      </c>
      <c r="D2" s="12">
        <v>75</v>
      </c>
      <c r="E2" s="12">
        <v>76</v>
      </c>
      <c r="F2" s="12">
        <v>77</v>
      </c>
      <c r="G2" s="5"/>
      <c r="K2" s="16">
        <v>77</v>
      </c>
    </row>
    <row r="3" spans="1:11" ht="15" thickBot="1" x14ac:dyDescent="0.4">
      <c r="B3" s="14" t="s">
        <v>16</v>
      </c>
      <c r="C3" s="14">
        <v>2</v>
      </c>
      <c r="D3" s="14">
        <v>3</v>
      </c>
      <c r="E3" s="14">
        <v>2</v>
      </c>
      <c r="F3" s="14">
        <v>4</v>
      </c>
      <c r="G3" s="5"/>
      <c r="H3" s="31" t="s">
        <v>57</v>
      </c>
      <c r="I3" s="40">
        <f>SUM(C3:F3)</f>
        <v>11</v>
      </c>
      <c r="K3" s="17">
        <v>76</v>
      </c>
    </row>
    <row r="4" spans="1:11" ht="15" thickBot="1" x14ac:dyDescent="0.4">
      <c r="B4" s="15"/>
      <c r="C4" s="15"/>
      <c r="D4" s="15"/>
      <c r="E4" s="15"/>
      <c r="F4" s="15"/>
      <c r="G4" s="5"/>
      <c r="K4" s="17">
        <v>77</v>
      </c>
    </row>
    <row r="5" spans="1:11" ht="15" thickTop="1" x14ac:dyDescent="0.35">
      <c r="B5" s="13" t="s">
        <v>17</v>
      </c>
      <c r="C5" s="13">
        <f>C2*C3</f>
        <v>124</v>
      </c>
      <c r="D5" s="13">
        <f t="shared" ref="D5:F5" si="0">D2*D3</f>
        <v>225</v>
      </c>
      <c r="E5" s="13">
        <f t="shared" si="0"/>
        <v>152</v>
      </c>
      <c r="F5" s="13">
        <f t="shared" si="0"/>
        <v>308</v>
      </c>
      <c r="G5" s="5"/>
      <c r="K5" s="17">
        <v>77</v>
      </c>
    </row>
    <row r="6" spans="1:11" x14ac:dyDescent="0.35">
      <c r="K6" s="17">
        <v>76</v>
      </c>
    </row>
    <row r="7" spans="1:11" x14ac:dyDescent="0.35">
      <c r="K7" s="17">
        <v>77</v>
      </c>
    </row>
    <row r="8" spans="1:11" x14ac:dyDescent="0.35">
      <c r="K8" s="17">
        <v>75</v>
      </c>
    </row>
    <row r="9" spans="1:11" ht="15" thickBot="1" x14ac:dyDescent="0.4">
      <c r="K9" s="17">
        <v>75</v>
      </c>
    </row>
    <row r="10" spans="1:11" ht="15" thickBot="1" x14ac:dyDescent="0.4">
      <c r="A10" s="1" t="s">
        <v>18</v>
      </c>
      <c r="B10" s="3">
        <f>AVERAGE(K2:K12)</f>
        <v>73.545454545454547</v>
      </c>
      <c r="K10" s="17">
        <v>75</v>
      </c>
    </row>
    <row r="11" spans="1:11" ht="15" thickBot="1" x14ac:dyDescent="0.4">
      <c r="A11" s="1" t="s">
        <v>19</v>
      </c>
      <c r="B11" s="2">
        <f>C2-B10</f>
        <v>-11.545454545454547</v>
      </c>
      <c r="C11" s="2">
        <f>D2-$B$10</f>
        <v>1.4545454545454533</v>
      </c>
      <c r="D11" s="2">
        <f t="shared" ref="D11:E11" si="1">E2-$B$10</f>
        <v>2.4545454545454533</v>
      </c>
      <c r="E11" s="3">
        <f t="shared" si="1"/>
        <v>3.4545454545454533</v>
      </c>
      <c r="K11" s="17">
        <v>62</v>
      </c>
    </row>
    <row r="12" spans="1:11" ht="15" thickBot="1" x14ac:dyDescent="0.4">
      <c r="A12" s="31" t="s">
        <v>20</v>
      </c>
      <c r="B12" s="41">
        <f>C3*B11</f>
        <v>-23.090909090909093</v>
      </c>
      <c r="C12" s="41">
        <f t="shared" ref="C12:E12" si="2">D3*C11</f>
        <v>4.3636363636363598</v>
      </c>
      <c r="D12" s="41">
        <f t="shared" si="2"/>
        <v>4.9090909090909065</v>
      </c>
      <c r="E12" s="40">
        <f t="shared" si="2"/>
        <v>13.818181818181813</v>
      </c>
      <c r="K12" s="18">
        <v>62</v>
      </c>
    </row>
    <row r="13" spans="1:11" ht="15" thickBot="1" x14ac:dyDescent="0.4">
      <c r="A13" s="31" t="s">
        <v>21</v>
      </c>
      <c r="B13" s="41">
        <f>B12*B12</f>
        <v>533.19008264462821</v>
      </c>
      <c r="C13" s="41">
        <f t="shared" ref="C13:E13" si="3">C12*C12</f>
        <v>19.041322314049552</v>
      </c>
      <c r="D13" s="41">
        <f t="shared" si="3"/>
        <v>24.099173553718984</v>
      </c>
      <c r="E13" s="40">
        <f t="shared" si="3"/>
        <v>190.94214876033044</v>
      </c>
      <c r="G13" s="42" t="s">
        <v>58</v>
      </c>
      <c r="H13" s="40">
        <f>SUM(B13:E13)</f>
        <v>767.27272727272725</v>
      </c>
    </row>
    <row r="14" spans="1:11" ht="15" thickBot="1" x14ac:dyDescent="0.4"/>
    <row r="15" spans="1:11" ht="15" thickBot="1" x14ac:dyDescent="0.4">
      <c r="A15" s="31" t="s">
        <v>22</v>
      </c>
      <c r="B15" s="40">
        <f>SQRT(H13/I3)</f>
        <v>8.3517702384406185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7031-2EF7-4F8E-BDA6-669857DB3F26}">
  <dimension ref="A1:V45"/>
  <sheetViews>
    <sheetView topLeftCell="A32" workbookViewId="0">
      <selection activeCell="L43" sqref="L43"/>
    </sheetView>
  </sheetViews>
  <sheetFormatPr defaultRowHeight="14.5" x14ac:dyDescent="0.35"/>
  <cols>
    <col min="1" max="1" width="15.36328125" customWidth="1"/>
    <col min="6" max="6" width="10.36328125" customWidth="1"/>
    <col min="9" max="9" width="19.54296875" customWidth="1"/>
    <col min="13" max="13" width="5.1796875" customWidth="1"/>
  </cols>
  <sheetData>
    <row r="1" spans="1:22" x14ac:dyDescent="0.35">
      <c r="A1" s="1"/>
      <c r="B1" s="2"/>
      <c r="C1" s="2"/>
      <c r="D1" s="2"/>
      <c r="E1" s="2"/>
      <c r="F1" s="2"/>
      <c r="G1" s="3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2" ht="15" thickBot="1" x14ac:dyDescent="0.4">
      <c r="A2" s="4"/>
      <c r="B2" s="5" t="s">
        <v>23</v>
      </c>
      <c r="C2" s="5" t="s">
        <v>24</v>
      </c>
      <c r="D2" s="5" t="s">
        <v>25</v>
      </c>
      <c r="E2" s="5"/>
      <c r="F2" s="36" t="s">
        <v>56</v>
      </c>
      <c r="G2" s="6"/>
      <c r="H2" s="4"/>
      <c r="I2" s="21"/>
      <c r="J2" s="25" t="s">
        <v>33</v>
      </c>
      <c r="K2" s="25" t="s">
        <v>34</v>
      </c>
      <c r="L2" s="25" t="s">
        <v>35</v>
      </c>
      <c r="M2" s="25" t="s">
        <v>36</v>
      </c>
      <c r="N2" s="25" t="s">
        <v>37</v>
      </c>
      <c r="O2" s="25" t="s">
        <v>38</v>
      </c>
      <c r="P2" s="25" t="s">
        <v>39</v>
      </c>
      <c r="Q2" s="25" t="s">
        <v>40</v>
      </c>
      <c r="R2" s="25" t="s">
        <v>41</v>
      </c>
      <c r="S2" s="25" t="s">
        <v>42</v>
      </c>
      <c r="T2" s="25" t="s">
        <v>43</v>
      </c>
      <c r="U2" s="25" t="s">
        <v>44</v>
      </c>
      <c r="V2" s="6"/>
    </row>
    <row r="3" spans="1:22" ht="15" thickTop="1" x14ac:dyDescent="0.35">
      <c r="A3" s="4" t="s">
        <v>26</v>
      </c>
      <c r="B3" s="5">
        <v>70</v>
      </c>
      <c r="C3" s="5">
        <v>65</v>
      </c>
      <c r="D3" s="5">
        <v>130</v>
      </c>
      <c r="E3" s="5"/>
      <c r="F3" s="37">
        <f>SUM(B3:D3)</f>
        <v>265</v>
      </c>
      <c r="G3" s="6"/>
      <c r="H3" s="4"/>
      <c r="I3" s="20" t="s">
        <v>45</v>
      </c>
      <c r="J3" s="12">
        <v>40</v>
      </c>
      <c r="K3" s="12">
        <v>50</v>
      </c>
      <c r="L3" s="12">
        <v>60</v>
      </c>
      <c r="M3" s="12">
        <v>70</v>
      </c>
      <c r="N3" s="12">
        <v>80</v>
      </c>
      <c r="O3" s="12">
        <v>90</v>
      </c>
      <c r="P3" s="12">
        <v>100</v>
      </c>
      <c r="Q3" s="12">
        <v>110</v>
      </c>
      <c r="R3" s="12">
        <v>120</v>
      </c>
      <c r="S3" s="12">
        <v>130</v>
      </c>
      <c r="T3" s="12">
        <v>140</v>
      </c>
      <c r="U3" s="12">
        <v>150</v>
      </c>
      <c r="V3" s="6"/>
    </row>
    <row r="4" spans="1:22" x14ac:dyDescent="0.35">
      <c r="A4" s="4" t="s">
        <v>27</v>
      </c>
      <c r="B4" s="5">
        <v>75</v>
      </c>
      <c r="C4" s="5">
        <v>80</v>
      </c>
      <c r="D4" s="5">
        <v>140</v>
      </c>
      <c r="E4" s="5"/>
      <c r="F4" s="38">
        <f t="shared" ref="F4:F5" si="0">SUM(B4:D4)</f>
        <v>295</v>
      </c>
      <c r="G4" s="6"/>
      <c r="H4" s="4"/>
      <c r="I4" s="19" t="s">
        <v>29</v>
      </c>
      <c r="J4" s="26">
        <v>30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6"/>
    </row>
    <row r="5" spans="1:22" ht="15" thickBot="1" x14ac:dyDescent="0.4">
      <c r="A5" s="4" t="s">
        <v>28</v>
      </c>
      <c r="B5" s="5">
        <v>65</v>
      </c>
      <c r="C5" s="5">
        <v>75</v>
      </c>
      <c r="D5" s="5">
        <v>120</v>
      </c>
      <c r="E5" s="5"/>
      <c r="F5" s="39">
        <f t="shared" si="0"/>
        <v>260</v>
      </c>
      <c r="G5" s="6"/>
      <c r="H5" s="4"/>
      <c r="I5" s="22" t="s">
        <v>46</v>
      </c>
      <c r="J5" s="12">
        <f>J3-$J$4</f>
        <v>10</v>
      </c>
      <c r="K5" s="12">
        <f t="shared" ref="K5:U5" si="1">K3-$J$4</f>
        <v>20</v>
      </c>
      <c r="L5" s="12">
        <f t="shared" si="1"/>
        <v>30</v>
      </c>
      <c r="M5" s="12">
        <f t="shared" si="1"/>
        <v>40</v>
      </c>
      <c r="N5" s="12">
        <f t="shared" si="1"/>
        <v>50</v>
      </c>
      <c r="O5" s="12">
        <f t="shared" si="1"/>
        <v>60</v>
      </c>
      <c r="P5" s="12">
        <f t="shared" si="1"/>
        <v>70</v>
      </c>
      <c r="Q5" s="12">
        <f t="shared" si="1"/>
        <v>80</v>
      </c>
      <c r="R5" s="12">
        <f t="shared" si="1"/>
        <v>90</v>
      </c>
      <c r="S5" s="12">
        <f t="shared" si="1"/>
        <v>100</v>
      </c>
      <c r="T5" s="12">
        <f t="shared" si="1"/>
        <v>110</v>
      </c>
      <c r="U5" s="12">
        <f t="shared" si="1"/>
        <v>120</v>
      </c>
      <c r="V5" s="6"/>
    </row>
    <row r="6" spans="1:22" ht="15" thickBot="1" x14ac:dyDescent="0.4">
      <c r="A6" s="31" t="s">
        <v>29</v>
      </c>
      <c r="B6" s="41">
        <v>50</v>
      </c>
      <c r="C6" s="41">
        <v>90</v>
      </c>
      <c r="D6" s="40">
        <v>90</v>
      </c>
      <c r="E6" s="5"/>
      <c r="F6" s="5"/>
      <c r="G6" s="6"/>
      <c r="H6" s="4"/>
      <c r="I6" s="23" t="s">
        <v>47</v>
      </c>
      <c r="J6" s="24">
        <f>SUM(J5:U5)</f>
        <v>780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</row>
    <row r="7" spans="1:22" ht="15" thickBot="1" x14ac:dyDescent="0.4">
      <c r="A7" s="4"/>
      <c r="B7" s="5"/>
      <c r="C7" s="5"/>
      <c r="D7" s="5"/>
      <c r="E7" s="5"/>
      <c r="F7" s="5"/>
      <c r="G7" s="6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/>
    </row>
    <row r="8" spans="1:22" ht="15" thickBot="1" x14ac:dyDescent="0.4">
      <c r="A8" s="4" t="s">
        <v>30</v>
      </c>
      <c r="B8" s="84">
        <f>((F3-B6)/B6)*100</f>
        <v>430</v>
      </c>
      <c r="C8" s="5"/>
      <c r="D8" s="5"/>
      <c r="E8" s="5"/>
      <c r="F8" s="5"/>
      <c r="G8" s="5"/>
      <c r="H8" s="4"/>
      <c r="I8" s="5"/>
      <c r="J8" s="5"/>
      <c r="K8" s="5"/>
      <c r="L8" s="5"/>
      <c r="M8" s="5"/>
      <c r="N8" s="5"/>
      <c r="O8" s="5"/>
      <c r="P8" s="5"/>
      <c r="Q8" s="5"/>
      <c r="R8" s="6"/>
    </row>
    <row r="9" spans="1:22" ht="15" thickBot="1" x14ac:dyDescent="0.4">
      <c r="A9" s="4" t="s">
        <v>31</v>
      </c>
      <c r="B9" s="84">
        <f>((F4-C6)/C6)*100</f>
        <v>227.77777777777777</v>
      </c>
      <c r="C9" s="5"/>
      <c r="D9" s="5"/>
      <c r="E9" s="5"/>
      <c r="F9" s="5"/>
      <c r="G9" s="5"/>
      <c r="H9" s="4"/>
      <c r="I9" s="5"/>
      <c r="J9" s="5" t="s">
        <v>23</v>
      </c>
      <c r="K9" s="5" t="s">
        <v>24</v>
      </c>
      <c r="L9" s="5" t="s">
        <v>25</v>
      </c>
      <c r="M9" s="5"/>
      <c r="N9" s="27"/>
      <c r="O9" s="28" t="s">
        <v>23</v>
      </c>
      <c r="P9" s="29" t="s">
        <v>24</v>
      </c>
      <c r="Q9" s="30" t="s">
        <v>25</v>
      </c>
      <c r="R9" s="6"/>
    </row>
    <row r="10" spans="1:22" x14ac:dyDescent="0.35">
      <c r="A10" s="4" t="s">
        <v>32</v>
      </c>
      <c r="B10" s="84">
        <f>((F5-D6)/D6)*100</f>
        <v>188.88888888888889</v>
      </c>
      <c r="C10" s="5"/>
      <c r="D10" s="5"/>
      <c r="E10" s="5"/>
      <c r="F10" s="5"/>
      <c r="G10" s="5"/>
      <c r="H10" s="4"/>
      <c r="I10" s="5" t="s">
        <v>48</v>
      </c>
      <c r="J10" s="5">
        <v>10</v>
      </c>
      <c r="K10" s="5">
        <v>12</v>
      </c>
      <c r="L10" s="5">
        <v>15</v>
      </c>
      <c r="M10" s="5"/>
      <c r="N10" s="69" t="s">
        <v>51</v>
      </c>
      <c r="O10" s="71">
        <f>J10*J11</f>
        <v>60</v>
      </c>
      <c r="P10" s="73">
        <f>K11*K10</f>
        <v>48</v>
      </c>
      <c r="Q10" s="73">
        <f>L11*L10</f>
        <v>45</v>
      </c>
      <c r="R10" s="6"/>
    </row>
    <row r="11" spans="1:22" ht="15" thickBot="1" x14ac:dyDescent="0.4">
      <c r="A11" s="4"/>
      <c r="B11" s="5"/>
      <c r="C11" s="5"/>
      <c r="D11" s="5"/>
      <c r="E11" s="5"/>
      <c r="F11" s="5"/>
      <c r="G11" s="5"/>
      <c r="H11" s="4"/>
      <c r="I11" s="5" t="s">
        <v>49</v>
      </c>
      <c r="J11" s="5">
        <v>6</v>
      </c>
      <c r="K11" s="5">
        <v>4</v>
      </c>
      <c r="L11" s="5">
        <v>3</v>
      </c>
      <c r="M11" s="5"/>
      <c r="N11" s="70"/>
      <c r="O11" s="72"/>
      <c r="P11" s="74"/>
      <c r="Q11" s="74"/>
      <c r="R11" s="6"/>
    </row>
    <row r="12" spans="1:22" ht="15" thickBot="1" x14ac:dyDescent="0.4">
      <c r="A12" s="7"/>
      <c r="B12" s="8"/>
      <c r="C12" s="8"/>
      <c r="D12" s="8"/>
      <c r="E12" s="8"/>
      <c r="F12" s="8"/>
      <c r="G12" s="8"/>
      <c r="H12" s="4"/>
      <c r="I12" s="5"/>
      <c r="J12" s="5"/>
      <c r="K12" s="5"/>
      <c r="L12" s="5"/>
      <c r="M12" s="5"/>
      <c r="N12" s="5"/>
      <c r="O12" s="5"/>
      <c r="P12" s="5"/>
      <c r="Q12" s="5"/>
      <c r="R12" s="6"/>
    </row>
    <row r="13" spans="1:22" ht="15" thickBot="1" x14ac:dyDescent="0.4">
      <c r="H13" s="4"/>
      <c r="I13" s="31" t="s">
        <v>50</v>
      </c>
      <c r="J13" s="12">
        <v>55</v>
      </c>
      <c r="K13" s="12">
        <v>58</v>
      </c>
      <c r="L13" s="12">
        <v>55</v>
      </c>
      <c r="M13" s="5"/>
      <c r="N13" s="5"/>
      <c r="O13" s="5"/>
      <c r="P13" s="5"/>
      <c r="Q13" s="5"/>
      <c r="R13" s="6"/>
    </row>
    <row r="14" spans="1:22" x14ac:dyDescent="0.35">
      <c r="H14" s="4"/>
      <c r="I14" s="5"/>
      <c r="J14" s="5"/>
      <c r="K14" s="5"/>
      <c r="L14" s="5"/>
      <c r="M14" s="5"/>
      <c r="N14" s="5"/>
      <c r="O14" s="5"/>
      <c r="P14" s="5"/>
      <c r="Q14" s="5"/>
      <c r="R14" s="6"/>
    </row>
    <row r="15" spans="1:22" x14ac:dyDescent="0.35">
      <c r="H15" s="4"/>
      <c r="I15" s="76" t="s">
        <v>638</v>
      </c>
      <c r="J15" s="77"/>
      <c r="K15" s="5"/>
      <c r="L15" s="5"/>
      <c r="M15" s="5"/>
      <c r="N15" s="5"/>
      <c r="O15" s="5"/>
      <c r="P15" s="5"/>
      <c r="Q15" s="5"/>
      <c r="R15" s="6"/>
    </row>
    <row r="16" spans="1:22" x14ac:dyDescent="0.35">
      <c r="H16" s="4" t="s">
        <v>52</v>
      </c>
      <c r="I16" s="78" t="s">
        <v>53</v>
      </c>
      <c r="J16" s="79"/>
      <c r="K16" s="79"/>
      <c r="L16" s="80"/>
      <c r="M16" s="5"/>
      <c r="N16" s="5"/>
      <c r="O16" s="5"/>
      <c r="P16" s="5"/>
      <c r="Q16" s="5"/>
      <c r="R16" s="6"/>
    </row>
    <row r="17" spans="1:18" x14ac:dyDescent="0.35">
      <c r="H17" s="4"/>
      <c r="I17" s="81"/>
      <c r="J17" s="82"/>
      <c r="K17" s="82"/>
      <c r="L17" s="83"/>
      <c r="M17" s="5"/>
      <c r="N17" s="5"/>
      <c r="O17" s="5"/>
      <c r="P17" s="5"/>
      <c r="Q17" s="5"/>
      <c r="R17" s="6"/>
    </row>
    <row r="18" spans="1:18" x14ac:dyDescent="0.35">
      <c r="H18" s="4"/>
      <c r="I18" s="5"/>
      <c r="J18" s="5"/>
      <c r="K18" s="5"/>
      <c r="L18" s="5"/>
      <c r="M18" s="5"/>
      <c r="N18" s="5"/>
      <c r="O18" s="5"/>
      <c r="P18" s="5"/>
      <c r="Q18" s="5"/>
      <c r="R18" s="6"/>
    </row>
    <row r="19" spans="1:18" x14ac:dyDescent="0.35">
      <c r="H19" s="4"/>
      <c r="I19" s="5" t="s">
        <v>54</v>
      </c>
      <c r="J19" s="32" t="s">
        <v>23</v>
      </c>
      <c r="K19" s="32" t="s">
        <v>24</v>
      </c>
      <c r="L19" s="32" t="s">
        <v>25</v>
      </c>
      <c r="M19" s="5"/>
      <c r="N19" s="5"/>
      <c r="O19" s="5"/>
      <c r="P19" s="5"/>
      <c r="Q19" s="5"/>
      <c r="R19" s="6"/>
    </row>
    <row r="20" spans="1:18" x14ac:dyDescent="0.35">
      <c r="H20" s="4"/>
      <c r="I20" s="33" t="s">
        <v>55</v>
      </c>
      <c r="J20" s="34">
        <f>((J13-O10)/O10)*100</f>
        <v>-8.3333333333333321</v>
      </c>
      <c r="K20" s="34">
        <f>((K13-P10)/P10)*100</f>
        <v>20.833333333333336</v>
      </c>
      <c r="L20" s="34">
        <f>((L13-Q10)/Q10)*100</f>
        <v>22.222222222222221</v>
      </c>
      <c r="M20" s="5"/>
      <c r="N20" s="5"/>
      <c r="O20" s="5"/>
      <c r="P20" s="5"/>
      <c r="Q20" s="5"/>
      <c r="R20" s="6"/>
    </row>
    <row r="21" spans="1:18" ht="15" thickBot="1" x14ac:dyDescent="0.4">
      <c r="H21" s="7"/>
      <c r="I21" s="8"/>
      <c r="J21" s="35"/>
      <c r="K21" s="8"/>
      <c r="L21" s="8"/>
      <c r="M21" s="8"/>
      <c r="N21" s="8"/>
      <c r="O21" s="8"/>
      <c r="P21" s="8"/>
      <c r="Q21" s="8"/>
      <c r="R21" s="9"/>
    </row>
    <row r="22" spans="1:18" x14ac:dyDescent="0.35">
      <c r="A22" s="89" t="s">
        <v>644</v>
      </c>
      <c r="B22" s="89"/>
    </row>
    <row r="23" spans="1:18" x14ac:dyDescent="0.35">
      <c r="A23" s="86"/>
      <c r="B23" s="86" t="s">
        <v>23</v>
      </c>
      <c r="C23" s="86" t="s">
        <v>24</v>
      </c>
      <c r="D23" s="86" t="s">
        <v>25</v>
      </c>
      <c r="F23" s="86" t="s">
        <v>640</v>
      </c>
    </row>
    <row r="24" spans="1:18" x14ac:dyDescent="0.35">
      <c r="A24" s="86" t="s">
        <v>26</v>
      </c>
      <c r="B24" s="86">
        <v>70</v>
      </c>
      <c r="C24" s="86">
        <v>65</v>
      </c>
      <c r="D24" s="86">
        <v>130</v>
      </c>
      <c r="F24" s="86">
        <f>SUM(B24:D24)</f>
        <v>265</v>
      </c>
    </row>
    <row r="25" spans="1:18" x14ac:dyDescent="0.35">
      <c r="A25" s="86" t="s">
        <v>27</v>
      </c>
      <c r="B25" s="86">
        <v>75</v>
      </c>
      <c r="C25" s="86">
        <v>80</v>
      </c>
      <c r="D25" s="86">
        <v>140</v>
      </c>
      <c r="F25" s="86">
        <f t="shared" ref="F25:F26" si="2">SUM(B25:D25)</f>
        <v>295</v>
      </c>
    </row>
    <row r="26" spans="1:18" x14ac:dyDescent="0.35">
      <c r="A26" s="86" t="s">
        <v>28</v>
      </c>
      <c r="B26" s="86">
        <v>65</v>
      </c>
      <c r="C26" s="86">
        <v>75</v>
      </c>
      <c r="D26" s="86">
        <v>120</v>
      </c>
      <c r="F26" s="86">
        <f t="shared" si="2"/>
        <v>260</v>
      </c>
    </row>
    <row r="27" spans="1:18" x14ac:dyDescent="0.35">
      <c r="A27" s="86" t="s">
        <v>29</v>
      </c>
      <c r="B27" s="86">
        <v>50</v>
      </c>
      <c r="C27" s="86">
        <v>90</v>
      </c>
      <c r="D27" s="86">
        <v>90</v>
      </c>
      <c r="F27" s="85">
        <f>SUM(B27:D27)</f>
        <v>230</v>
      </c>
    </row>
    <row r="29" spans="1:18" x14ac:dyDescent="0.35">
      <c r="A29" s="86" t="s">
        <v>639</v>
      </c>
      <c r="B29" s="87">
        <f>((F24-$F$27)/$F$27)*100</f>
        <v>15.217391304347828</v>
      </c>
    </row>
    <row r="30" spans="1:18" x14ac:dyDescent="0.35">
      <c r="A30" s="86" t="s">
        <v>641</v>
      </c>
      <c r="B30" s="87">
        <f t="shared" ref="B30:B31" si="3">((F25-$F$27)/$F$27)*100</f>
        <v>28.260869565217391</v>
      </c>
    </row>
    <row r="31" spans="1:18" x14ac:dyDescent="0.35">
      <c r="A31" s="86" t="s">
        <v>642</v>
      </c>
      <c r="B31" s="87">
        <f t="shared" si="3"/>
        <v>13.043478260869565</v>
      </c>
    </row>
    <row r="33" spans="1:13" x14ac:dyDescent="0.35">
      <c r="A33" s="90" t="s">
        <v>643</v>
      </c>
    </row>
    <row r="34" spans="1:13" x14ac:dyDescent="0.35">
      <c r="A34" s="86"/>
      <c r="B34" s="86" t="s">
        <v>33</v>
      </c>
      <c r="C34" s="86" t="s">
        <v>34</v>
      </c>
      <c r="D34" s="86" t="s">
        <v>35</v>
      </c>
      <c r="E34" s="86" t="s">
        <v>36</v>
      </c>
      <c r="F34" s="86" t="s">
        <v>37</v>
      </c>
      <c r="G34" s="86" t="s">
        <v>38</v>
      </c>
      <c r="H34" s="86" t="s">
        <v>39</v>
      </c>
      <c r="I34" s="86" t="s">
        <v>40</v>
      </c>
      <c r="J34" s="86" t="s">
        <v>41</v>
      </c>
      <c r="K34" s="86" t="s">
        <v>42</v>
      </c>
      <c r="L34" s="86" t="s">
        <v>43</v>
      </c>
      <c r="M34" s="86" t="s">
        <v>44</v>
      </c>
    </row>
    <row r="35" spans="1:13" x14ac:dyDescent="0.35">
      <c r="A35" s="86" t="s">
        <v>45</v>
      </c>
      <c r="B35" s="86">
        <v>40</v>
      </c>
      <c r="C35" s="86">
        <v>50</v>
      </c>
      <c r="D35" s="86">
        <v>60</v>
      </c>
      <c r="E35" s="86">
        <v>70</v>
      </c>
      <c r="F35" s="86">
        <v>80</v>
      </c>
      <c r="G35" s="86">
        <v>90</v>
      </c>
      <c r="H35" s="86">
        <v>100</v>
      </c>
      <c r="I35" s="86">
        <v>110</v>
      </c>
      <c r="J35" s="86">
        <v>120</v>
      </c>
      <c r="K35" s="86">
        <v>130</v>
      </c>
      <c r="L35" s="86">
        <v>140</v>
      </c>
      <c r="M35" s="86">
        <v>150</v>
      </c>
    </row>
    <row r="36" spans="1:13" x14ac:dyDescent="0.35">
      <c r="A36" s="86" t="s">
        <v>29</v>
      </c>
      <c r="B36" s="86">
        <v>30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</row>
    <row r="37" spans="1:13" x14ac:dyDescent="0.35">
      <c r="A37" s="86" t="s">
        <v>634</v>
      </c>
      <c r="B37" s="86">
        <f>B35-$B$36</f>
        <v>10</v>
      </c>
      <c r="C37" s="86">
        <f t="shared" ref="C37:M37" si="4">C35-$B$36</f>
        <v>20</v>
      </c>
      <c r="D37" s="86">
        <f t="shared" si="4"/>
        <v>30</v>
      </c>
      <c r="E37" s="86">
        <f t="shared" si="4"/>
        <v>40</v>
      </c>
      <c r="F37" s="86">
        <f t="shared" si="4"/>
        <v>50</v>
      </c>
      <c r="G37" s="86">
        <f t="shared" si="4"/>
        <v>60</v>
      </c>
      <c r="H37" s="86">
        <f t="shared" si="4"/>
        <v>70</v>
      </c>
      <c r="I37" s="86">
        <f t="shared" si="4"/>
        <v>80</v>
      </c>
      <c r="J37" s="86">
        <f t="shared" si="4"/>
        <v>90</v>
      </c>
      <c r="K37" s="86">
        <f t="shared" si="4"/>
        <v>100</v>
      </c>
      <c r="L37" s="86">
        <f t="shared" si="4"/>
        <v>110</v>
      </c>
      <c r="M37" s="86">
        <f t="shared" si="4"/>
        <v>120</v>
      </c>
    </row>
    <row r="38" spans="1:13" x14ac:dyDescent="0.35">
      <c r="A38" s="86" t="s">
        <v>645</v>
      </c>
      <c r="B38" s="86">
        <f>SUM(B37:M37)</f>
        <v>780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</row>
    <row r="40" spans="1:13" x14ac:dyDescent="0.35">
      <c r="A40" s="90" t="s">
        <v>646</v>
      </c>
    </row>
    <row r="41" spans="1:13" x14ac:dyDescent="0.35">
      <c r="A41" s="86"/>
      <c r="B41" s="86" t="s">
        <v>23</v>
      </c>
      <c r="C41" s="86" t="s">
        <v>24</v>
      </c>
      <c r="D41" s="86" t="s">
        <v>25</v>
      </c>
      <c r="E41" s="5"/>
      <c r="F41" s="93" t="s">
        <v>518</v>
      </c>
      <c r="G41" s="93" t="s">
        <v>23</v>
      </c>
      <c r="H41" s="93" t="s">
        <v>24</v>
      </c>
      <c r="I41" s="93" t="s">
        <v>25</v>
      </c>
      <c r="J41" s="88"/>
    </row>
    <row r="42" spans="1:13" x14ac:dyDescent="0.35">
      <c r="A42" s="86" t="s">
        <v>48</v>
      </c>
      <c r="B42" s="86">
        <v>10</v>
      </c>
      <c r="C42" s="86">
        <v>12</v>
      </c>
      <c r="D42" s="86">
        <v>15</v>
      </c>
      <c r="E42" s="5"/>
      <c r="F42" s="91"/>
      <c r="G42" s="91">
        <f>B42*B43</f>
        <v>60</v>
      </c>
      <c r="H42" s="91">
        <f t="shared" ref="H42:I42" si="5">C42*C43</f>
        <v>48</v>
      </c>
      <c r="I42" s="91">
        <f t="shared" si="5"/>
        <v>45</v>
      </c>
      <c r="J42" s="91"/>
    </row>
    <row r="43" spans="1:13" x14ac:dyDescent="0.35">
      <c r="A43" s="86" t="s">
        <v>49</v>
      </c>
      <c r="B43" s="86">
        <v>6</v>
      </c>
      <c r="C43" s="86">
        <v>4</v>
      </c>
      <c r="D43" s="86">
        <v>3</v>
      </c>
      <c r="E43" s="5"/>
      <c r="F43" s="91"/>
      <c r="G43" s="91"/>
      <c r="H43" s="91"/>
      <c r="I43" s="91"/>
      <c r="J43" s="91"/>
    </row>
    <row r="44" spans="1:13" x14ac:dyDescent="0.35">
      <c r="A44" s="5"/>
      <c r="B44" s="5"/>
      <c r="C44" s="5"/>
      <c r="D44" s="5"/>
      <c r="E44" s="5"/>
      <c r="F44" s="91" t="s">
        <v>647</v>
      </c>
      <c r="G44" s="91"/>
      <c r="H44" s="91" t="s">
        <v>23</v>
      </c>
      <c r="I44" s="91" t="s">
        <v>24</v>
      </c>
      <c r="J44" s="91" t="s">
        <v>25</v>
      </c>
    </row>
    <row r="45" spans="1:13" x14ac:dyDescent="0.35">
      <c r="A45" s="86" t="s">
        <v>50</v>
      </c>
      <c r="B45" s="86">
        <v>55</v>
      </c>
      <c r="C45" s="86">
        <v>58</v>
      </c>
      <c r="D45" s="86">
        <v>55</v>
      </c>
      <c r="F45" s="91"/>
      <c r="G45" s="91" t="s">
        <v>648</v>
      </c>
      <c r="H45" s="92">
        <f>(B45-G42)/G42*100</f>
        <v>-8.3333333333333321</v>
      </c>
      <c r="I45" s="92">
        <f t="shared" ref="I45:J45" si="6">(C45-H42)/H42*100</f>
        <v>20.833333333333336</v>
      </c>
      <c r="J45" s="92">
        <f t="shared" si="6"/>
        <v>22.222222222222221</v>
      </c>
    </row>
  </sheetData>
  <mergeCells count="5">
    <mergeCell ref="N10:N11"/>
    <mergeCell ref="O10:O11"/>
    <mergeCell ref="P10:P11"/>
    <mergeCell ref="Q10:Q11"/>
    <mergeCell ref="I16:L17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0BD5-DA0E-4D36-9BD1-8016CD004401}">
  <dimension ref="A1:E202"/>
  <sheetViews>
    <sheetView workbookViewId="0"/>
  </sheetViews>
  <sheetFormatPr defaultRowHeight="14.5" x14ac:dyDescent="0.35"/>
  <cols>
    <col min="2" max="2" width="9.6328125" style="46" bestFit="1" customWidth="1"/>
    <col min="3" max="3" width="9.453125" style="46" bestFit="1" customWidth="1"/>
    <col min="4" max="4" width="10.54296875" style="46" bestFit="1" customWidth="1"/>
    <col min="5" max="5" width="8.1796875" style="46" bestFit="1" customWidth="1"/>
  </cols>
  <sheetData>
    <row r="1" spans="1:5" x14ac:dyDescent="0.35">
      <c r="A1" s="75" t="s">
        <v>636</v>
      </c>
    </row>
    <row r="2" spans="1:5" ht="15" thickBot="1" x14ac:dyDescent="0.4">
      <c r="B2" s="47" t="s">
        <v>59</v>
      </c>
      <c r="C2" s="47" t="s">
        <v>60</v>
      </c>
      <c r="D2" s="47" t="s">
        <v>61</v>
      </c>
      <c r="E2" s="47" t="s">
        <v>62</v>
      </c>
    </row>
    <row r="3" spans="1:5" ht="15" thickTop="1" x14ac:dyDescent="0.35">
      <c r="B3" s="43" t="s">
        <v>63</v>
      </c>
      <c r="C3" s="43">
        <v>50</v>
      </c>
      <c r="D3" s="43">
        <v>55</v>
      </c>
      <c r="E3" s="43" t="s">
        <v>263</v>
      </c>
    </row>
    <row r="4" spans="1:5" x14ac:dyDescent="0.35">
      <c r="B4" s="44" t="s">
        <v>64</v>
      </c>
      <c r="C4" s="44">
        <v>55</v>
      </c>
      <c r="D4" s="44">
        <v>58</v>
      </c>
      <c r="E4" s="44" t="s">
        <v>264</v>
      </c>
    </row>
    <row r="5" spans="1:5" x14ac:dyDescent="0.35">
      <c r="B5" s="44" t="s">
        <v>65</v>
      </c>
      <c r="C5" s="44">
        <v>60</v>
      </c>
      <c r="D5" s="44">
        <v>61</v>
      </c>
      <c r="E5" s="44" t="s">
        <v>265</v>
      </c>
    </row>
    <row r="6" spans="1:5" x14ac:dyDescent="0.35">
      <c r="B6" s="44" t="s">
        <v>66</v>
      </c>
      <c r="C6" s="44">
        <v>65</v>
      </c>
      <c r="D6" s="44">
        <v>64</v>
      </c>
      <c r="E6" s="44" t="s">
        <v>266</v>
      </c>
    </row>
    <row r="7" spans="1:5" x14ac:dyDescent="0.35">
      <c r="B7" s="44" t="s">
        <v>67</v>
      </c>
      <c r="C7" s="44">
        <v>70</v>
      </c>
      <c r="D7" s="44">
        <v>67</v>
      </c>
      <c r="E7" s="44" t="s">
        <v>267</v>
      </c>
    </row>
    <row r="8" spans="1:5" x14ac:dyDescent="0.35">
      <c r="B8" s="44" t="s">
        <v>68</v>
      </c>
      <c r="C8" s="44">
        <v>75</v>
      </c>
      <c r="D8" s="44">
        <v>70</v>
      </c>
      <c r="E8" s="44" t="s">
        <v>268</v>
      </c>
    </row>
    <row r="9" spans="1:5" x14ac:dyDescent="0.35">
      <c r="B9" s="44" t="s">
        <v>69</v>
      </c>
      <c r="C9" s="44">
        <v>80</v>
      </c>
      <c r="D9" s="44">
        <v>73</v>
      </c>
      <c r="E9" s="44" t="s">
        <v>269</v>
      </c>
    </row>
    <row r="10" spans="1:5" x14ac:dyDescent="0.35">
      <c r="B10" s="44" t="s">
        <v>70</v>
      </c>
      <c r="C10" s="44">
        <v>85</v>
      </c>
      <c r="D10" s="44">
        <v>76</v>
      </c>
      <c r="E10" s="44" t="s">
        <v>270</v>
      </c>
    </row>
    <row r="11" spans="1:5" x14ac:dyDescent="0.35">
      <c r="B11" s="44" t="s">
        <v>71</v>
      </c>
      <c r="C11" s="44">
        <v>90</v>
      </c>
      <c r="D11" s="44">
        <v>79</v>
      </c>
      <c r="E11" s="44" t="s">
        <v>271</v>
      </c>
    </row>
    <row r="12" spans="1:5" x14ac:dyDescent="0.35">
      <c r="B12" s="44" t="s">
        <v>72</v>
      </c>
      <c r="C12" s="44">
        <v>95</v>
      </c>
      <c r="D12" s="44">
        <v>82</v>
      </c>
      <c r="E12" s="44" t="s">
        <v>272</v>
      </c>
    </row>
    <row r="13" spans="1:5" x14ac:dyDescent="0.35">
      <c r="B13" s="44" t="s">
        <v>73</v>
      </c>
      <c r="C13" s="44">
        <v>100</v>
      </c>
      <c r="D13" s="44">
        <v>85</v>
      </c>
      <c r="E13" s="44" t="s">
        <v>273</v>
      </c>
    </row>
    <row r="14" spans="1:5" x14ac:dyDescent="0.35">
      <c r="B14" s="44" t="s">
        <v>74</v>
      </c>
      <c r="C14" s="44">
        <v>105</v>
      </c>
      <c r="D14" s="44">
        <v>88</v>
      </c>
      <c r="E14" s="44" t="s">
        <v>274</v>
      </c>
    </row>
    <row r="15" spans="1:5" x14ac:dyDescent="0.35">
      <c r="B15" s="44" t="s">
        <v>75</v>
      </c>
      <c r="C15" s="44">
        <v>110</v>
      </c>
      <c r="D15" s="44">
        <v>91</v>
      </c>
      <c r="E15" s="44" t="s">
        <v>275</v>
      </c>
    </row>
    <row r="16" spans="1:5" x14ac:dyDescent="0.35">
      <c r="B16" s="44" t="s">
        <v>76</v>
      </c>
      <c r="C16" s="44">
        <v>115</v>
      </c>
      <c r="D16" s="44">
        <v>94</v>
      </c>
      <c r="E16" s="44" t="s">
        <v>276</v>
      </c>
    </row>
    <row r="17" spans="2:5" x14ac:dyDescent="0.35">
      <c r="B17" s="44" t="s">
        <v>77</v>
      </c>
      <c r="C17" s="44">
        <v>120</v>
      </c>
      <c r="D17" s="44">
        <v>97</v>
      </c>
      <c r="E17" s="44" t="s">
        <v>277</v>
      </c>
    </row>
    <row r="18" spans="2:5" x14ac:dyDescent="0.35">
      <c r="B18" s="44" t="s">
        <v>78</v>
      </c>
      <c r="C18" s="44">
        <v>125</v>
      </c>
      <c r="D18" s="44">
        <v>100</v>
      </c>
      <c r="E18" s="44" t="s">
        <v>278</v>
      </c>
    </row>
    <row r="19" spans="2:5" x14ac:dyDescent="0.35">
      <c r="B19" s="44" t="s">
        <v>79</v>
      </c>
      <c r="C19" s="44">
        <v>130</v>
      </c>
      <c r="D19" s="44">
        <v>103</v>
      </c>
      <c r="E19" s="44" t="s">
        <v>279</v>
      </c>
    </row>
    <row r="20" spans="2:5" x14ac:dyDescent="0.35">
      <c r="B20" s="44" t="s">
        <v>80</v>
      </c>
      <c r="C20" s="44">
        <v>135</v>
      </c>
      <c r="D20" s="44">
        <v>106</v>
      </c>
      <c r="E20" s="44" t="s">
        <v>280</v>
      </c>
    </row>
    <row r="21" spans="2:5" x14ac:dyDescent="0.35">
      <c r="B21" s="44" t="s">
        <v>81</v>
      </c>
      <c r="C21" s="44">
        <v>140</v>
      </c>
      <c r="D21" s="44">
        <v>109</v>
      </c>
      <c r="E21" s="44" t="s">
        <v>281</v>
      </c>
    </row>
    <row r="22" spans="2:5" x14ac:dyDescent="0.35">
      <c r="B22" s="44" t="s">
        <v>82</v>
      </c>
      <c r="C22" s="44">
        <v>145</v>
      </c>
      <c r="D22" s="44">
        <v>112</v>
      </c>
      <c r="E22" s="44" t="s">
        <v>282</v>
      </c>
    </row>
    <row r="23" spans="2:5" x14ac:dyDescent="0.35">
      <c r="B23" s="44" t="s">
        <v>83</v>
      </c>
      <c r="C23" s="44">
        <v>150</v>
      </c>
      <c r="D23" s="44">
        <v>115</v>
      </c>
      <c r="E23" s="44" t="s">
        <v>283</v>
      </c>
    </row>
    <row r="24" spans="2:5" x14ac:dyDescent="0.35">
      <c r="B24" s="44" t="s">
        <v>84</v>
      </c>
      <c r="C24" s="44">
        <v>155</v>
      </c>
      <c r="D24" s="44">
        <v>118</v>
      </c>
      <c r="E24" s="44" t="s">
        <v>284</v>
      </c>
    </row>
    <row r="25" spans="2:5" x14ac:dyDescent="0.35">
      <c r="B25" s="44" t="s">
        <v>85</v>
      </c>
      <c r="C25" s="44">
        <v>160</v>
      </c>
      <c r="D25" s="44">
        <v>121</v>
      </c>
      <c r="E25" s="44" t="s">
        <v>285</v>
      </c>
    </row>
    <row r="26" spans="2:5" x14ac:dyDescent="0.35">
      <c r="B26" s="44" t="s">
        <v>86</v>
      </c>
      <c r="C26" s="44">
        <v>165</v>
      </c>
      <c r="D26" s="44">
        <v>124</v>
      </c>
      <c r="E26" s="44" t="s">
        <v>286</v>
      </c>
    </row>
    <row r="27" spans="2:5" x14ac:dyDescent="0.35">
      <c r="B27" s="44" t="s">
        <v>87</v>
      </c>
      <c r="C27" s="44">
        <v>170</v>
      </c>
      <c r="D27" s="44">
        <v>127</v>
      </c>
      <c r="E27" s="44" t="s">
        <v>287</v>
      </c>
    </row>
    <row r="28" spans="2:5" x14ac:dyDescent="0.35">
      <c r="B28" s="44" t="s">
        <v>88</v>
      </c>
      <c r="C28" s="44">
        <v>175</v>
      </c>
      <c r="D28" s="44">
        <v>130</v>
      </c>
      <c r="E28" s="44" t="s">
        <v>288</v>
      </c>
    </row>
    <row r="29" spans="2:5" x14ac:dyDescent="0.35">
      <c r="B29" s="44" t="s">
        <v>89</v>
      </c>
      <c r="C29" s="44">
        <v>180</v>
      </c>
      <c r="D29" s="44">
        <v>133</v>
      </c>
      <c r="E29" s="44" t="s">
        <v>289</v>
      </c>
    </row>
    <row r="30" spans="2:5" x14ac:dyDescent="0.35">
      <c r="B30" s="44" t="s">
        <v>90</v>
      </c>
      <c r="C30" s="44">
        <v>185</v>
      </c>
      <c r="D30" s="44">
        <v>136</v>
      </c>
      <c r="E30" s="44" t="s">
        <v>290</v>
      </c>
    </row>
    <row r="31" spans="2:5" x14ac:dyDescent="0.35">
      <c r="B31" s="44" t="s">
        <v>91</v>
      </c>
      <c r="C31" s="44">
        <v>190</v>
      </c>
      <c r="D31" s="44">
        <v>139</v>
      </c>
      <c r="E31" s="44" t="s">
        <v>291</v>
      </c>
    </row>
    <row r="32" spans="2:5" x14ac:dyDescent="0.35">
      <c r="B32" s="44" t="s">
        <v>92</v>
      </c>
      <c r="C32" s="44">
        <v>195</v>
      </c>
      <c r="D32" s="44">
        <v>142</v>
      </c>
      <c r="E32" s="44" t="s">
        <v>292</v>
      </c>
    </row>
    <row r="33" spans="2:5" x14ac:dyDescent="0.35">
      <c r="B33" s="44" t="s">
        <v>93</v>
      </c>
      <c r="C33" s="44">
        <v>200</v>
      </c>
      <c r="D33" s="44">
        <v>145</v>
      </c>
      <c r="E33" s="44" t="s">
        <v>293</v>
      </c>
    </row>
    <row r="34" spans="2:5" x14ac:dyDescent="0.35">
      <c r="B34" s="44" t="s">
        <v>94</v>
      </c>
      <c r="C34" s="44">
        <v>205</v>
      </c>
      <c r="D34" s="44">
        <v>148</v>
      </c>
      <c r="E34" s="44" t="s">
        <v>294</v>
      </c>
    </row>
    <row r="35" spans="2:5" x14ac:dyDescent="0.35">
      <c r="B35" s="44" t="s">
        <v>95</v>
      </c>
      <c r="C35" s="44">
        <v>210</v>
      </c>
      <c r="D35" s="44">
        <v>151</v>
      </c>
      <c r="E35" s="44" t="s">
        <v>295</v>
      </c>
    </row>
    <row r="36" spans="2:5" x14ac:dyDescent="0.35">
      <c r="B36" s="44" t="s">
        <v>96</v>
      </c>
      <c r="C36" s="44">
        <v>215</v>
      </c>
      <c r="D36" s="44">
        <v>154</v>
      </c>
      <c r="E36" s="44" t="s">
        <v>296</v>
      </c>
    </row>
    <row r="37" spans="2:5" x14ac:dyDescent="0.35">
      <c r="B37" s="44" t="s">
        <v>97</v>
      </c>
      <c r="C37" s="44">
        <v>220</v>
      </c>
      <c r="D37" s="44">
        <v>157</v>
      </c>
      <c r="E37" s="44" t="s">
        <v>297</v>
      </c>
    </row>
    <row r="38" spans="2:5" x14ac:dyDescent="0.35">
      <c r="B38" s="44" t="s">
        <v>98</v>
      </c>
      <c r="C38" s="44">
        <v>225</v>
      </c>
      <c r="D38" s="44">
        <v>160</v>
      </c>
      <c r="E38" s="44" t="s">
        <v>298</v>
      </c>
    </row>
    <row r="39" spans="2:5" x14ac:dyDescent="0.35">
      <c r="B39" s="44" t="s">
        <v>99</v>
      </c>
      <c r="C39" s="44">
        <v>230</v>
      </c>
      <c r="D39" s="44">
        <v>163</v>
      </c>
      <c r="E39" s="44" t="s">
        <v>299</v>
      </c>
    </row>
    <row r="40" spans="2:5" x14ac:dyDescent="0.35">
      <c r="B40" s="44" t="s">
        <v>100</v>
      </c>
      <c r="C40" s="44">
        <v>235</v>
      </c>
      <c r="D40" s="44">
        <v>166</v>
      </c>
      <c r="E40" s="44" t="s">
        <v>300</v>
      </c>
    </row>
    <row r="41" spans="2:5" x14ac:dyDescent="0.35">
      <c r="B41" s="44" t="s">
        <v>101</v>
      </c>
      <c r="C41" s="44">
        <v>240</v>
      </c>
      <c r="D41" s="44">
        <v>169</v>
      </c>
      <c r="E41" s="44" t="s">
        <v>301</v>
      </c>
    </row>
    <row r="42" spans="2:5" x14ac:dyDescent="0.35">
      <c r="B42" s="44" t="s">
        <v>102</v>
      </c>
      <c r="C42" s="44">
        <v>245</v>
      </c>
      <c r="D42" s="44">
        <v>172</v>
      </c>
      <c r="E42" s="44" t="s">
        <v>302</v>
      </c>
    </row>
    <row r="43" spans="2:5" x14ac:dyDescent="0.35">
      <c r="B43" s="44" t="s">
        <v>103</v>
      </c>
      <c r="C43" s="44">
        <v>250</v>
      </c>
      <c r="D43" s="44">
        <v>175</v>
      </c>
      <c r="E43" s="44" t="s">
        <v>303</v>
      </c>
    </row>
    <row r="44" spans="2:5" x14ac:dyDescent="0.35">
      <c r="B44" s="44" t="s">
        <v>104</v>
      </c>
      <c r="C44" s="44">
        <v>255</v>
      </c>
      <c r="D44" s="44">
        <v>178</v>
      </c>
      <c r="E44" s="44" t="s">
        <v>304</v>
      </c>
    </row>
    <row r="45" spans="2:5" x14ac:dyDescent="0.35">
      <c r="B45" s="44" t="s">
        <v>105</v>
      </c>
      <c r="C45" s="44">
        <v>260</v>
      </c>
      <c r="D45" s="44">
        <v>181</v>
      </c>
      <c r="E45" s="44" t="s">
        <v>305</v>
      </c>
    </row>
    <row r="46" spans="2:5" x14ac:dyDescent="0.35">
      <c r="B46" s="44" t="s">
        <v>106</v>
      </c>
      <c r="C46" s="44">
        <v>265</v>
      </c>
      <c r="D46" s="44">
        <v>184</v>
      </c>
      <c r="E46" s="44" t="s">
        <v>306</v>
      </c>
    </row>
    <row r="47" spans="2:5" x14ac:dyDescent="0.35">
      <c r="B47" s="44" t="s">
        <v>107</v>
      </c>
      <c r="C47" s="44">
        <v>270</v>
      </c>
      <c r="D47" s="44">
        <v>187</v>
      </c>
      <c r="E47" s="44" t="s">
        <v>307</v>
      </c>
    </row>
    <row r="48" spans="2:5" x14ac:dyDescent="0.35">
      <c r="B48" s="44" t="s">
        <v>108</v>
      </c>
      <c r="C48" s="44">
        <v>275</v>
      </c>
      <c r="D48" s="44">
        <v>190</v>
      </c>
      <c r="E48" s="44" t="s">
        <v>308</v>
      </c>
    </row>
    <row r="49" spans="2:5" x14ac:dyDescent="0.35">
      <c r="B49" s="44" t="s">
        <v>109</v>
      </c>
      <c r="C49" s="44">
        <v>280</v>
      </c>
      <c r="D49" s="44">
        <v>193</v>
      </c>
      <c r="E49" s="44" t="s">
        <v>309</v>
      </c>
    </row>
    <row r="50" spans="2:5" x14ac:dyDescent="0.35">
      <c r="B50" s="44" t="s">
        <v>110</v>
      </c>
      <c r="C50" s="44">
        <v>285</v>
      </c>
      <c r="D50" s="44">
        <v>196</v>
      </c>
      <c r="E50" s="44" t="s">
        <v>310</v>
      </c>
    </row>
    <row r="51" spans="2:5" x14ac:dyDescent="0.35">
      <c r="B51" s="44" t="s">
        <v>111</v>
      </c>
      <c r="C51" s="44">
        <v>290</v>
      </c>
      <c r="D51" s="44">
        <v>199</v>
      </c>
      <c r="E51" s="44" t="s">
        <v>311</v>
      </c>
    </row>
    <row r="52" spans="2:5" x14ac:dyDescent="0.35">
      <c r="B52" s="44" t="s">
        <v>112</v>
      </c>
      <c r="C52" s="44">
        <v>295</v>
      </c>
      <c r="D52" s="44">
        <v>202</v>
      </c>
      <c r="E52" s="44" t="s">
        <v>312</v>
      </c>
    </row>
    <row r="53" spans="2:5" x14ac:dyDescent="0.35">
      <c r="B53" s="44" t="s">
        <v>113</v>
      </c>
      <c r="C53" s="44">
        <v>300</v>
      </c>
      <c r="D53" s="44">
        <v>205</v>
      </c>
      <c r="E53" s="44" t="s">
        <v>313</v>
      </c>
    </row>
    <row r="54" spans="2:5" x14ac:dyDescent="0.35">
      <c r="B54" s="44" t="s">
        <v>114</v>
      </c>
      <c r="C54" s="44">
        <v>305</v>
      </c>
      <c r="D54" s="44">
        <v>208</v>
      </c>
      <c r="E54" s="44" t="s">
        <v>314</v>
      </c>
    </row>
    <row r="55" spans="2:5" x14ac:dyDescent="0.35">
      <c r="B55" s="44" t="s">
        <v>115</v>
      </c>
      <c r="C55" s="44">
        <v>310</v>
      </c>
      <c r="D55" s="44">
        <v>211</v>
      </c>
      <c r="E55" s="44" t="s">
        <v>315</v>
      </c>
    </row>
    <row r="56" spans="2:5" x14ac:dyDescent="0.35">
      <c r="B56" s="44" t="s">
        <v>116</v>
      </c>
      <c r="C56" s="44">
        <v>315</v>
      </c>
      <c r="D56" s="44">
        <v>214</v>
      </c>
      <c r="E56" s="44" t="s">
        <v>316</v>
      </c>
    </row>
    <row r="57" spans="2:5" x14ac:dyDescent="0.35">
      <c r="B57" s="44" t="s">
        <v>117</v>
      </c>
      <c r="C57" s="44">
        <v>320</v>
      </c>
      <c r="D57" s="44">
        <v>217</v>
      </c>
      <c r="E57" s="44" t="s">
        <v>317</v>
      </c>
    </row>
    <row r="58" spans="2:5" x14ac:dyDescent="0.35">
      <c r="B58" s="44" t="s">
        <v>118</v>
      </c>
      <c r="C58" s="44">
        <v>325</v>
      </c>
      <c r="D58" s="44">
        <v>220</v>
      </c>
      <c r="E58" s="44" t="s">
        <v>318</v>
      </c>
    </row>
    <row r="59" spans="2:5" x14ac:dyDescent="0.35">
      <c r="B59" s="44" t="s">
        <v>119</v>
      </c>
      <c r="C59" s="44">
        <v>330</v>
      </c>
      <c r="D59" s="44">
        <v>223</v>
      </c>
      <c r="E59" s="44" t="s">
        <v>319</v>
      </c>
    </row>
    <row r="60" spans="2:5" x14ac:dyDescent="0.35">
      <c r="B60" s="44" t="s">
        <v>120</v>
      </c>
      <c r="C60" s="44">
        <v>335</v>
      </c>
      <c r="D60" s="44">
        <v>226</v>
      </c>
      <c r="E60" s="44" t="s">
        <v>320</v>
      </c>
    </row>
    <row r="61" spans="2:5" x14ac:dyDescent="0.35">
      <c r="B61" s="44" t="s">
        <v>121</v>
      </c>
      <c r="C61" s="44">
        <v>340</v>
      </c>
      <c r="D61" s="44">
        <v>229</v>
      </c>
      <c r="E61" s="44" t="s">
        <v>321</v>
      </c>
    </row>
    <row r="62" spans="2:5" x14ac:dyDescent="0.35">
      <c r="B62" s="44" t="s">
        <v>122</v>
      </c>
      <c r="C62" s="44">
        <v>345</v>
      </c>
      <c r="D62" s="44">
        <v>232</v>
      </c>
      <c r="E62" s="44" t="s">
        <v>322</v>
      </c>
    </row>
    <row r="63" spans="2:5" x14ac:dyDescent="0.35">
      <c r="B63" s="44" t="s">
        <v>123</v>
      </c>
      <c r="C63" s="44">
        <v>350</v>
      </c>
      <c r="D63" s="44">
        <v>235</v>
      </c>
      <c r="E63" s="44" t="s">
        <v>323</v>
      </c>
    </row>
    <row r="64" spans="2:5" x14ac:dyDescent="0.35">
      <c r="B64" s="44" t="s">
        <v>124</v>
      </c>
      <c r="C64" s="44">
        <v>355</v>
      </c>
      <c r="D64" s="44">
        <v>238</v>
      </c>
      <c r="E64" s="44" t="s">
        <v>324</v>
      </c>
    </row>
    <row r="65" spans="2:5" x14ac:dyDescent="0.35">
      <c r="B65" s="44" t="s">
        <v>125</v>
      </c>
      <c r="C65" s="44">
        <v>360</v>
      </c>
      <c r="D65" s="44">
        <v>241</v>
      </c>
      <c r="E65" s="44" t="s">
        <v>325</v>
      </c>
    </row>
    <row r="66" spans="2:5" x14ac:dyDescent="0.35">
      <c r="B66" s="44" t="s">
        <v>126</v>
      </c>
      <c r="C66" s="44">
        <v>365</v>
      </c>
      <c r="D66" s="44">
        <v>244</v>
      </c>
      <c r="E66" s="44" t="s">
        <v>326</v>
      </c>
    </row>
    <row r="67" spans="2:5" x14ac:dyDescent="0.35">
      <c r="B67" s="44" t="s">
        <v>127</v>
      </c>
      <c r="C67" s="44">
        <v>370</v>
      </c>
      <c r="D67" s="44">
        <v>247</v>
      </c>
      <c r="E67" s="44" t="s">
        <v>327</v>
      </c>
    </row>
    <row r="68" spans="2:5" x14ac:dyDescent="0.35">
      <c r="B68" s="44" t="s">
        <v>128</v>
      </c>
      <c r="C68" s="44">
        <v>375</v>
      </c>
      <c r="D68" s="44">
        <v>250</v>
      </c>
      <c r="E68" s="44" t="s">
        <v>328</v>
      </c>
    </row>
    <row r="69" spans="2:5" x14ac:dyDescent="0.35">
      <c r="B69" s="44" t="s">
        <v>129</v>
      </c>
      <c r="C69" s="44">
        <v>380</v>
      </c>
      <c r="D69" s="44">
        <v>253</v>
      </c>
      <c r="E69" s="44" t="s">
        <v>329</v>
      </c>
    </row>
    <row r="70" spans="2:5" x14ac:dyDescent="0.35">
      <c r="B70" s="44" t="s">
        <v>130</v>
      </c>
      <c r="C70" s="44">
        <v>385</v>
      </c>
      <c r="D70" s="44">
        <v>256</v>
      </c>
      <c r="E70" s="44" t="s">
        <v>330</v>
      </c>
    </row>
    <row r="71" spans="2:5" x14ac:dyDescent="0.35">
      <c r="B71" s="44" t="s">
        <v>131</v>
      </c>
      <c r="C71" s="44">
        <v>390</v>
      </c>
      <c r="D71" s="44">
        <v>259</v>
      </c>
      <c r="E71" s="44" t="s">
        <v>331</v>
      </c>
    </row>
    <row r="72" spans="2:5" x14ac:dyDescent="0.35">
      <c r="B72" s="44" t="s">
        <v>132</v>
      </c>
      <c r="C72" s="44">
        <v>395</v>
      </c>
      <c r="D72" s="44">
        <v>262</v>
      </c>
      <c r="E72" s="44" t="s">
        <v>332</v>
      </c>
    </row>
    <row r="73" spans="2:5" x14ac:dyDescent="0.35">
      <c r="B73" s="44" t="s">
        <v>133</v>
      </c>
      <c r="C73" s="44">
        <v>400</v>
      </c>
      <c r="D73" s="44">
        <v>265</v>
      </c>
      <c r="E73" s="44" t="s">
        <v>333</v>
      </c>
    </row>
    <row r="74" spans="2:5" x14ac:dyDescent="0.35">
      <c r="B74" s="44" t="s">
        <v>134</v>
      </c>
      <c r="C74" s="44">
        <v>405</v>
      </c>
      <c r="D74" s="44">
        <v>268</v>
      </c>
      <c r="E74" s="44" t="s">
        <v>334</v>
      </c>
    </row>
    <row r="75" spans="2:5" x14ac:dyDescent="0.35">
      <c r="B75" s="44" t="s">
        <v>135</v>
      </c>
      <c r="C75" s="44">
        <v>410</v>
      </c>
      <c r="D75" s="44">
        <v>271</v>
      </c>
      <c r="E75" s="44" t="s">
        <v>335</v>
      </c>
    </row>
    <row r="76" spans="2:5" x14ac:dyDescent="0.35">
      <c r="B76" s="44" t="s">
        <v>136</v>
      </c>
      <c r="C76" s="44">
        <v>415</v>
      </c>
      <c r="D76" s="44">
        <v>274</v>
      </c>
      <c r="E76" s="44" t="s">
        <v>336</v>
      </c>
    </row>
    <row r="77" spans="2:5" x14ac:dyDescent="0.35">
      <c r="B77" s="44" t="s">
        <v>137</v>
      </c>
      <c r="C77" s="44">
        <v>420</v>
      </c>
      <c r="D77" s="44">
        <v>277</v>
      </c>
      <c r="E77" s="44" t="s">
        <v>337</v>
      </c>
    </row>
    <row r="78" spans="2:5" x14ac:dyDescent="0.35">
      <c r="B78" s="44" t="s">
        <v>138</v>
      </c>
      <c r="C78" s="44">
        <v>425</v>
      </c>
      <c r="D78" s="44">
        <v>280</v>
      </c>
      <c r="E78" s="44" t="s">
        <v>338</v>
      </c>
    </row>
    <row r="79" spans="2:5" x14ac:dyDescent="0.35">
      <c r="B79" s="44" t="s">
        <v>139</v>
      </c>
      <c r="C79" s="44">
        <v>430</v>
      </c>
      <c r="D79" s="44">
        <v>283</v>
      </c>
      <c r="E79" s="44" t="s">
        <v>339</v>
      </c>
    </row>
    <row r="80" spans="2:5" x14ac:dyDescent="0.35">
      <c r="B80" s="44" t="s">
        <v>140</v>
      </c>
      <c r="C80" s="44">
        <v>435</v>
      </c>
      <c r="D80" s="44">
        <v>286</v>
      </c>
      <c r="E80" s="44" t="s">
        <v>340</v>
      </c>
    </row>
    <row r="81" spans="2:5" x14ac:dyDescent="0.35">
      <c r="B81" s="44" t="s">
        <v>141</v>
      </c>
      <c r="C81" s="44">
        <v>440</v>
      </c>
      <c r="D81" s="44">
        <v>289</v>
      </c>
      <c r="E81" s="44" t="s">
        <v>341</v>
      </c>
    </row>
    <row r="82" spans="2:5" x14ac:dyDescent="0.35">
      <c r="B82" s="44" t="s">
        <v>142</v>
      </c>
      <c r="C82" s="44">
        <v>445</v>
      </c>
      <c r="D82" s="44">
        <v>292</v>
      </c>
      <c r="E82" s="44" t="s">
        <v>342</v>
      </c>
    </row>
    <row r="83" spans="2:5" x14ac:dyDescent="0.35">
      <c r="B83" s="44" t="s">
        <v>143</v>
      </c>
      <c r="C83" s="44">
        <v>450</v>
      </c>
      <c r="D83" s="44">
        <v>295</v>
      </c>
      <c r="E83" s="44" t="s">
        <v>343</v>
      </c>
    </row>
    <row r="84" spans="2:5" x14ac:dyDescent="0.35">
      <c r="B84" s="44" t="s">
        <v>144</v>
      </c>
      <c r="C84" s="44">
        <v>455</v>
      </c>
      <c r="D84" s="44">
        <v>298</v>
      </c>
      <c r="E84" s="44" t="s">
        <v>344</v>
      </c>
    </row>
    <row r="85" spans="2:5" x14ac:dyDescent="0.35">
      <c r="B85" s="44" t="s">
        <v>145</v>
      </c>
      <c r="C85" s="44">
        <v>460</v>
      </c>
      <c r="D85" s="44">
        <v>301</v>
      </c>
      <c r="E85" s="44" t="s">
        <v>345</v>
      </c>
    </row>
    <row r="86" spans="2:5" x14ac:dyDescent="0.35">
      <c r="B86" s="44" t="s">
        <v>146</v>
      </c>
      <c r="C86" s="44">
        <v>465</v>
      </c>
      <c r="D86" s="44">
        <v>304</v>
      </c>
      <c r="E86" s="44" t="s">
        <v>346</v>
      </c>
    </row>
    <row r="87" spans="2:5" x14ac:dyDescent="0.35">
      <c r="B87" s="44" t="s">
        <v>147</v>
      </c>
      <c r="C87" s="44">
        <v>470</v>
      </c>
      <c r="D87" s="44">
        <v>307</v>
      </c>
      <c r="E87" s="44" t="s">
        <v>347</v>
      </c>
    </row>
    <row r="88" spans="2:5" x14ac:dyDescent="0.35">
      <c r="B88" s="44" t="s">
        <v>148</v>
      </c>
      <c r="C88" s="44">
        <v>475</v>
      </c>
      <c r="D88" s="44">
        <v>310</v>
      </c>
      <c r="E88" s="44" t="s">
        <v>348</v>
      </c>
    </row>
    <row r="89" spans="2:5" x14ac:dyDescent="0.35">
      <c r="B89" s="44" t="s">
        <v>149</v>
      </c>
      <c r="C89" s="44">
        <v>480</v>
      </c>
      <c r="D89" s="44">
        <v>313</v>
      </c>
      <c r="E89" s="44" t="s">
        <v>349</v>
      </c>
    </row>
    <row r="90" spans="2:5" x14ac:dyDescent="0.35">
      <c r="B90" s="44" t="s">
        <v>150</v>
      </c>
      <c r="C90" s="44">
        <v>485</v>
      </c>
      <c r="D90" s="44">
        <v>316</v>
      </c>
      <c r="E90" s="44" t="s">
        <v>350</v>
      </c>
    </row>
    <row r="91" spans="2:5" x14ac:dyDescent="0.35">
      <c r="B91" s="44" t="s">
        <v>151</v>
      </c>
      <c r="C91" s="44">
        <v>490</v>
      </c>
      <c r="D91" s="44">
        <v>319</v>
      </c>
      <c r="E91" s="44" t="s">
        <v>351</v>
      </c>
    </row>
    <row r="92" spans="2:5" x14ac:dyDescent="0.35">
      <c r="B92" s="44" t="s">
        <v>152</v>
      </c>
      <c r="C92" s="44">
        <v>495</v>
      </c>
      <c r="D92" s="44">
        <v>322</v>
      </c>
      <c r="E92" s="44" t="s">
        <v>352</v>
      </c>
    </row>
    <row r="93" spans="2:5" x14ac:dyDescent="0.35">
      <c r="B93" s="44" t="s">
        <v>153</v>
      </c>
      <c r="C93" s="44">
        <v>500</v>
      </c>
      <c r="D93" s="44">
        <v>325</v>
      </c>
      <c r="E93" s="44" t="s">
        <v>353</v>
      </c>
    </row>
    <row r="94" spans="2:5" x14ac:dyDescent="0.35">
      <c r="B94" s="44" t="s">
        <v>154</v>
      </c>
      <c r="C94" s="44">
        <v>505</v>
      </c>
      <c r="D94" s="44">
        <v>328</v>
      </c>
      <c r="E94" s="44" t="s">
        <v>354</v>
      </c>
    </row>
    <row r="95" spans="2:5" x14ac:dyDescent="0.35">
      <c r="B95" s="44" t="s">
        <v>155</v>
      </c>
      <c r="C95" s="44">
        <v>510</v>
      </c>
      <c r="D95" s="44">
        <v>331</v>
      </c>
      <c r="E95" s="44" t="s">
        <v>355</v>
      </c>
    </row>
    <row r="96" spans="2:5" x14ac:dyDescent="0.35">
      <c r="B96" s="44" t="s">
        <v>156</v>
      </c>
      <c r="C96" s="44">
        <v>515</v>
      </c>
      <c r="D96" s="44">
        <v>334</v>
      </c>
      <c r="E96" s="44" t="s">
        <v>356</v>
      </c>
    </row>
    <row r="97" spans="2:5" x14ac:dyDescent="0.35">
      <c r="B97" s="44" t="s">
        <v>157</v>
      </c>
      <c r="C97" s="44">
        <v>520</v>
      </c>
      <c r="D97" s="44">
        <v>337</v>
      </c>
      <c r="E97" s="44" t="s">
        <v>357</v>
      </c>
    </row>
    <row r="98" spans="2:5" x14ac:dyDescent="0.35">
      <c r="B98" s="44" t="s">
        <v>158</v>
      </c>
      <c r="C98" s="44">
        <v>525</v>
      </c>
      <c r="D98" s="44">
        <v>340</v>
      </c>
      <c r="E98" s="44" t="s">
        <v>358</v>
      </c>
    </row>
    <row r="99" spans="2:5" x14ac:dyDescent="0.35">
      <c r="B99" s="44" t="s">
        <v>159</v>
      </c>
      <c r="C99" s="44">
        <v>530</v>
      </c>
      <c r="D99" s="44">
        <v>343</v>
      </c>
      <c r="E99" s="44" t="s">
        <v>359</v>
      </c>
    </row>
    <row r="100" spans="2:5" x14ac:dyDescent="0.35">
      <c r="B100" s="44" t="s">
        <v>160</v>
      </c>
      <c r="C100" s="44">
        <v>535</v>
      </c>
      <c r="D100" s="44">
        <v>346</v>
      </c>
      <c r="E100" s="44" t="s">
        <v>360</v>
      </c>
    </row>
    <row r="101" spans="2:5" x14ac:dyDescent="0.35">
      <c r="B101" s="44" t="s">
        <v>161</v>
      </c>
      <c r="C101" s="44">
        <v>540</v>
      </c>
      <c r="D101" s="44">
        <v>349</v>
      </c>
      <c r="E101" s="44" t="s">
        <v>361</v>
      </c>
    </row>
    <row r="102" spans="2:5" x14ac:dyDescent="0.35">
      <c r="B102" s="44" t="s">
        <v>162</v>
      </c>
      <c r="C102" s="44">
        <v>545</v>
      </c>
      <c r="D102" s="44">
        <v>352</v>
      </c>
      <c r="E102" s="44" t="s">
        <v>362</v>
      </c>
    </row>
    <row r="103" spans="2:5" x14ac:dyDescent="0.35">
      <c r="B103" s="44" t="s">
        <v>163</v>
      </c>
      <c r="C103" s="44">
        <v>550</v>
      </c>
      <c r="D103" s="44">
        <v>355</v>
      </c>
      <c r="E103" s="44" t="s">
        <v>363</v>
      </c>
    </row>
    <row r="104" spans="2:5" x14ac:dyDescent="0.35">
      <c r="B104" s="44" t="s">
        <v>164</v>
      </c>
      <c r="C104" s="44">
        <v>555</v>
      </c>
      <c r="D104" s="44">
        <v>358</v>
      </c>
      <c r="E104" s="44" t="s">
        <v>364</v>
      </c>
    </row>
    <row r="105" spans="2:5" x14ac:dyDescent="0.35">
      <c r="B105" s="44" t="s">
        <v>165</v>
      </c>
      <c r="C105" s="44">
        <v>560</v>
      </c>
      <c r="D105" s="44">
        <v>361</v>
      </c>
      <c r="E105" s="44" t="s">
        <v>365</v>
      </c>
    </row>
    <row r="106" spans="2:5" x14ac:dyDescent="0.35">
      <c r="B106" s="44" t="s">
        <v>166</v>
      </c>
      <c r="C106" s="44">
        <v>565</v>
      </c>
      <c r="D106" s="44">
        <v>364</v>
      </c>
      <c r="E106" s="44" t="s">
        <v>366</v>
      </c>
    </row>
    <row r="107" spans="2:5" x14ac:dyDescent="0.35">
      <c r="B107" s="44" t="s">
        <v>167</v>
      </c>
      <c r="C107" s="44">
        <v>570</v>
      </c>
      <c r="D107" s="44">
        <v>367</v>
      </c>
      <c r="E107" s="44" t="s">
        <v>367</v>
      </c>
    </row>
    <row r="108" spans="2:5" x14ac:dyDescent="0.35">
      <c r="B108" s="44" t="s">
        <v>168</v>
      </c>
      <c r="C108" s="44">
        <v>575</v>
      </c>
      <c r="D108" s="44">
        <v>370</v>
      </c>
      <c r="E108" s="44" t="s">
        <v>368</v>
      </c>
    </row>
    <row r="109" spans="2:5" x14ac:dyDescent="0.35">
      <c r="B109" s="44" t="s">
        <v>169</v>
      </c>
      <c r="C109" s="44">
        <v>580</v>
      </c>
      <c r="D109" s="44">
        <v>373</v>
      </c>
      <c r="E109" s="44" t="s">
        <v>369</v>
      </c>
    </row>
    <row r="110" spans="2:5" x14ac:dyDescent="0.35">
      <c r="B110" s="44" t="s">
        <v>170</v>
      </c>
      <c r="C110" s="44">
        <v>585</v>
      </c>
      <c r="D110" s="44">
        <v>376</v>
      </c>
      <c r="E110" s="44" t="s">
        <v>370</v>
      </c>
    </row>
    <row r="111" spans="2:5" x14ac:dyDescent="0.35">
      <c r="B111" s="44" t="s">
        <v>171</v>
      </c>
      <c r="C111" s="44">
        <v>590</v>
      </c>
      <c r="D111" s="44">
        <v>379</v>
      </c>
      <c r="E111" s="44" t="s">
        <v>371</v>
      </c>
    </row>
    <row r="112" spans="2:5" x14ac:dyDescent="0.35">
      <c r="B112" s="44" t="s">
        <v>172</v>
      </c>
      <c r="C112" s="44">
        <v>595</v>
      </c>
      <c r="D112" s="44">
        <v>382</v>
      </c>
      <c r="E112" s="44" t="s">
        <v>372</v>
      </c>
    </row>
    <row r="113" spans="2:5" x14ac:dyDescent="0.35">
      <c r="B113" s="44" t="s">
        <v>173</v>
      </c>
      <c r="C113" s="44">
        <v>600</v>
      </c>
      <c r="D113" s="44">
        <v>385</v>
      </c>
      <c r="E113" s="44" t="s">
        <v>373</v>
      </c>
    </row>
    <row r="114" spans="2:5" x14ac:dyDescent="0.35">
      <c r="B114" s="44" t="s">
        <v>174</v>
      </c>
      <c r="C114" s="44">
        <v>605</v>
      </c>
      <c r="D114" s="44">
        <v>388</v>
      </c>
      <c r="E114" s="44" t="s">
        <v>374</v>
      </c>
    </row>
    <row r="115" spans="2:5" x14ac:dyDescent="0.35">
      <c r="B115" s="44" t="s">
        <v>175</v>
      </c>
      <c r="C115" s="44">
        <v>610</v>
      </c>
      <c r="D115" s="44">
        <v>391</v>
      </c>
      <c r="E115" s="44" t="s">
        <v>375</v>
      </c>
    </row>
    <row r="116" spans="2:5" x14ac:dyDescent="0.35">
      <c r="B116" s="44" t="s">
        <v>176</v>
      </c>
      <c r="C116" s="44">
        <v>615</v>
      </c>
      <c r="D116" s="44">
        <v>394</v>
      </c>
      <c r="E116" s="44" t="s">
        <v>376</v>
      </c>
    </row>
    <row r="117" spans="2:5" x14ac:dyDescent="0.35">
      <c r="B117" s="44" t="s">
        <v>177</v>
      </c>
      <c r="C117" s="44">
        <v>620</v>
      </c>
      <c r="D117" s="44">
        <v>397</v>
      </c>
      <c r="E117" s="44" t="s">
        <v>377</v>
      </c>
    </row>
    <row r="118" spans="2:5" x14ac:dyDescent="0.35">
      <c r="B118" s="44" t="s">
        <v>178</v>
      </c>
      <c r="C118" s="44">
        <v>625</v>
      </c>
      <c r="D118" s="44">
        <v>400</v>
      </c>
      <c r="E118" s="44" t="s">
        <v>378</v>
      </c>
    </row>
    <row r="119" spans="2:5" x14ac:dyDescent="0.35">
      <c r="B119" s="44" t="s">
        <v>179</v>
      </c>
      <c r="C119" s="44">
        <v>630</v>
      </c>
      <c r="D119" s="44">
        <v>403</v>
      </c>
      <c r="E119" s="44" t="s">
        <v>379</v>
      </c>
    </row>
    <row r="120" spans="2:5" x14ac:dyDescent="0.35">
      <c r="B120" s="44" t="s">
        <v>180</v>
      </c>
      <c r="C120" s="44">
        <v>635</v>
      </c>
      <c r="D120" s="44">
        <v>406</v>
      </c>
      <c r="E120" s="44" t="s">
        <v>380</v>
      </c>
    </row>
    <row r="121" spans="2:5" x14ac:dyDescent="0.35">
      <c r="B121" s="44" t="s">
        <v>181</v>
      </c>
      <c r="C121" s="44">
        <v>640</v>
      </c>
      <c r="D121" s="44">
        <v>409</v>
      </c>
      <c r="E121" s="44" t="s">
        <v>381</v>
      </c>
    </row>
    <row r="122" spans="2:5" x14ac:dyDescent="0.35">
      <c r="B122" s="44" t="s">
        <v>182</v>
      </c>
      <c r="C122" s="44">
        <v>645</v>
      </c>
      <c r="D122" s="44">
        <v>412</v>
      </c>
      <c r="E122" s="44" t="s">
        <v>382</v>
      </c>
    </row>
    <row r="123" spans="2:5" x14ac:dyDescent="0.35">
      <c r="B123" s="44" t="s">
        <v>183</v>
      </c>
      <c r="C123" s="44">
        <v>650</v>
      </c>
      <c r="D123" s="44">
        <v>415</v>
      </c>
      <c r="E123" s="44" t="s">
        <v>383</v>
      </c>
    </row>
    <row r="124" spans="2:5" x14ac:dyDescent="0.35">
      <c r="B124" s="44" t="s">
        <v>184</v>
      </c>
      <c r="C124" s="44">
        <v>655</v>
      </c>
      <c r="D124" s="44">
        <v>418</v>
      </c>
      <c r="E124" s="44" t="s">
        <v>384</v>
      </c>
    </row>
    <row r="125" spans="2:5" x14ac:dyDescent="0.35">
      <c r="B125" s="44" t="s">
        <v>185</v>
      </c>
      <c r="C125" s="44">
        <v>660</v>
      </c>
      <c r="D125" s="44">
        <v>421</v>
      </c>
      <c r="E125" s="44" t="s">
        <v>385</v>
      </c>
    </row>
    <row r="126" spans="2:5" x14ac:dyDescent="0.35">
      <c r="B126" s="44" t="s">
        <v>186</v>
      </c>
      <c r="C126" s="44">
        <v>665</v>
      </c>
      <c r="D126" s="44">
        <v>424</v>
      </c>
      <c r="E126" s="44" t="s">
        <v>386</v>
      </c>
    </row>
    <row r="127" spans="2:5" x14ac:dyDescent="0.35">
      <c r="B127" s="44" t="s">
        <v>187</v>
      </c>
      <c r="C127" s="44">
        <v>670</v>
      </c>
      <c r="D127" s="44">
        <v>427</v>
      </c>
      <c r="E127" s="44" t="s">
        <v>387</v>
      </c>
    </row>
    <row r="128" spans="2:5" x14ac:dyDescent="0.35">
      <c r="B128" s="44" t="s">
        <v>188</v>
      </c>
      <c r="C128" s="44">
        <v>675</v>
      </c>
      <c r="D128" s="44">
        <v>430</v>
      </c>
      <c r="E128" s="44" t="s">
        <v>388</v>
      </c>
    </row>
    <row r="129" spans="2:5" x14ac:dyDescent="0.35">
      <c r="B129" s="44" t="s">
        <v>189</v>
      </c>
      <c r="C129" s="44">
        <v>680</v>
      </c>
      <c r="D129" s="44">
        <v>433</v>
      </c>
      <c r="E129" s="44" t="s">
        <v>389</v>
      </c>
    </row>
    <row r="130" spans="2:5" x14ac:dyDescent="0.35">
      <c r="B130" s="44" t="s">
        <v>190</v>
      </c>
      <c r="C130" s="44">
        <v>685</v>
      </c>
      <c r="D130" s="44">
        <v>436</v>
      </c>
      <c r="E130" s="44" t="s">
        <v>390</v>
      </c>
    </row>
    <row r="131" spans="2:5" x14ac:dyDescent="0.35">
      <c r="B131" s="44" t="s">
        <v>191</v>
      </c>
      <c r="C131" s="44">
        <v>690</v>
      </c>
      <c r="D131" s="44">
        <v>439</v>
      </c>
      <c r="E131" s="44" t="s">
        <v>391</v>
      </c>
    </row>
    <row r="132" spans="2:5" x14ac:dyDescent="0.35">
      <c r="B132" s="44" t="s">
        <v>192</v>
      </c>
      <c r="C132" s="44">
        <v>695</v>
      </c>
      <c r="D132" s="44">
        <v>442</v>
      </c>
      <c r="E132" s="44" t="s">
        <v>392</v>
      </c>
    </row>
    <row r="133" spans="2:5" x14ac:dyDescent="0.35">
      <c r="B133" s="44" t="s">
        <v>193</v>
      </c>
      <c r="C133" s="44">
        <v>700</v>
      </c>
      <c r="D133" s="44">
        <v>445</v>
      </c>
      <c r="E133" s="44" t="s">
        <v>393</v>
      </c>
    </row>
    <row r="134" spans="2:5" x14ac:dyDescent="0.35">
      <c r="B134" s="44" t="s">
        <v>194</v>
      </c>
      <c r="C134" s="44">
        <v>705</v>
      </c>
      <c r="D134" s="44">
        <v>448</v>
      </c>
      <c r="E134" s="44" t="s">
        <v>394</v>
      </c>
    </row>
    <row r="135" spans="2:5" x14ac:dyDescent="0.35">
      <c r="B135" s="44" t="s">
        <v>195</v>
      </c>
      <c r="C135" s="44">
        <v>710</v>
      </c>
      <c r="D135" s="44">
        <v>451</v>
      </c>
      <c r="E135" s="44" t="s">
        <v>395</v>
      </c>
    </row>
    <row r="136" spans="2:5" x14ac:dyDescent="0.35">
      <c r="B136" s="44" t="s">
        <v>196</v>
      </c>
      <c r="C136" s="44">
        <v>715</v>
      </c>
      <c r="D136" s="44">
        <v>454</v>
      </c>
      <c r="E136" s="44" t="s">
        <v>396</v>
      </c>
    </row>
    <row r="137" spans="2:5" x14ac:dyDescent="0.35">
      <c r="B137" s="44" t="s">
        <v>197</v>
      </c>
      <c r="C137" s="44">
        <v>720</v>
      </c>
      <c r="D137" s="44">
        <v>457</v>
      </c>
      <c r="E137" s="44" t="s">
        <v>397</v>
      </c>
    </row>
    <row r="138" spans="2:5" x14ac:dyDescent="0.35">
      <c r="B138" s="44" t="s">
        <v>198</v>
      </c>
      <c r="C138" s="44">
        <v>725</v>
      </c>
      <c r="D138" s="44">
        <v>460</v>
      </c>
      <c r="E138" s="44" t="s">
        <v>398</v>
      </c>
    </row>
    <row r="139" spans="2:5" x14ac:dyDescent="0.35">
      <c r="B139" s="44" t="s">
        <v>199</v>
      </c>
      <c r="C139" s="44">
        <v>730</v>
      </c>
      <c r="D139" s="44">
        <v>463</v>
      </c>
      <c r="E139" s="44" t="s">
        <v>399</v>
      </c>
    </row>
    <row r="140" spans="2:5" x14ac:dyDescent="0.35">
      <c r="B140" s="44" t="s">
        <v>200</v>
      </c>
      <c r="C140" s="44">
        <v>735</v>
      </c>
      <c r="D140" s="44">
        <v>466</v>
      </c>
      <c r="E140" s="44" t="s">
        <v>400</v>
      </c>
    </row>
    <row r="141" spans="2:5" x14ac:dyDescent="0.35">
      <c r="B141" s="44" t="s">
        <v>201</v>
      </c>
      <c r="C141" s="44">
        <v>740</v>
      </c>
      <c r="D141" s="44">
        <v>469</v>
      </c>
      <c r="E141" s="44" t="s">
        <v>401</v>
      </c>
    </row>
    <row r="142" spans="2:5" x14ac:dyDescent="0.35">
      <c r="B142" s="44" t="s">
        <v>202</v>
      </c>
      <c r="C142" s="44">
        <v>745</v>
      </c>
      <c r="D142" s="44">
        <v>472</v>
      </c>
      <c r="E142" s="44" t="s">
        <v>402</v>
      </c>
    </row>
    <row r="143" spans="2:5" x14ac:dyDescent="0.35">
      <c r="B143" s="44" t="s">
        <v>203</v>
      </c>
      <c r="C143" s="44">
        <v>750</v>
      </c>
      <c r="D143" s="44">
        <v>475</v>
      </c>
      <c r="E143" s="44" t="s">
        <v>403</v>
      </c>
    </row>
    <row r="144" spans="2:5" x14ac:dyDescent="0.35">
      <c r="B144" s="44" t="s">
        <v>204</v>
      </c>
      <c r="C144" s="44">
        <v>755</v>
      </c>
      <c r="D144" s="44">
        <v>478</v>
      </c>
      <c r="E144" s="44" t="s">
        <v>404</v>
      </c>
    </row>
    <row r="145" spans="2:5" x14ac:dyDescent="0.35">
      <c r="B145" s="44" t="s">
        <v>205</v>
      </c>
      <c r="C145" s="44">
        <v>760</v>
      </c>
      <c r="D145" s="44">
        <v>481</v>
      </c>
      <c r="E145" s="44" t="s">
        <v>405</v>
      </c>
    </row>
    <row r="146" spans="2:5" x14ac:dyDescent="0.35">
      <c r="B146" s="44" t="s">
        <v>206</v>
      </c>
      <c r="C146" s="44">
        <v>765</v>
      </c>
      <c r="D146" s="44">
        <v>484</v>
      </c>
      <c r="E146" s="44" t="s">
        <v>406</v>
      </c>
    </row>
    <row r="147" spans="2:5" x14ac:dyDescent="0.35">
      <c r="B147" s="44" t="s">
        <v>207</v>
      </c>
      <c r="C147" s="44">
        <v>770</v>
      </c>
      <c r="D147" s="44">
        <v>487</v>
      </c>
      <c r="E147" s="44" t="s">
        <v>407</v>
      </c>
    </row>
    <row r="148" spans="2:5" x14ac:dyDescent="0.35">
      <c r="B148" s="44" t="s">
        <v>208</v>
      </c>
      <c r="C148" s="44">
        <v>775</v>
      </c>
      <c r="D148" s="44">
        <v>490</v>
      </c>
      <c r="E148" s="44" t="s">
        <v>408</v>
      </c>
    </row>
    <row r="149" spans="2:5" x14ac:dyDescent="0.35">
      <c r="B149" s="44" t="s">
        <v>209</v>
      </c>
      <c r="C149" s="44">
        <v>780</v>
      </c>
      <c r="D149" s="44">
        <v>493</v>
      </c>
      <c r="E149" s="44" t="s">
        <v>409</v>
      </c>
    </row>
    <row r="150" spans="2:5" x14ac:dyDescent="0.35">
      <c r="B150" s="44" t="s">
        <v>210</v>
      </c>
      <c r="C150" s="44">
        <v>785</v>
      </c>
      <c r="D150" s="44">
        <v>496</v>
      </c>
      <c r="E150" s="44" t="s">
        <v>410</v>
      </c>
    </row>
    <row r="151" spans="2:5" x14ac:dyDescent="0.35">
      <c r="B151" s="44" t="s">
        <v>211</v>
      </c>
      <c r="C151" s="44">
        <v>790</v>
      </c>
      <c r="D151" s="44">
        <v>499</v>
      </c>
      <c r="E151" s="44" t="s">
        <v>411</v>
      </c>
    </row>
    <row r="152" spans="2:5" x14ac:dyDescent="0.35">
      <c r="B152" s="44" t="s">
        <v>212</v>
      </c>
      <c r="C152" s="44">
        <v>795</v>
      </c>
      <c r="D152" s="44">
        <v>502</v>
      </c>
      <c r="E152" s="44" t="s">
        <v>412</v>
      </c>
    </row>
    <row r="153" spans="2:5" x14ac:dyDescent="0.35">
      <c r="B153" s="44" t="s">
        <v>213</v>
      </c>
      <c r="C153" s="44">
        <v>800</v>
      </c>
      <c r="D153" s="44">
        <v>505</v>
      </c>
      <c r="E153" s="44" t="s">
        <v>413</v>
      </c>
    </row>
    <row r="154" spans="2:5" x14ac:dyDescent="0.35">
      <c r="B154" s="44" t="s">
        <v>214</v>
      </c>
      <c r="C154" s="44">
        <v>805</v>
      </c>
      <c r="D154" s="44">
        <v>508</v>
      </c>
      <c r="E154" s="44" t="s">
        <v>414</v>
      </c>
    </row>
    <row r="155" spans="2:5" x14ac:dyDescent="0.35">
      <c r="B155" s="44" t="s">
        <v>215</v>
      </c>
      <c r="C155" s="44">
        <v>810</v>
      </c>
      <c r="D155" s="44">
        <v>511</v>
      </c>
      <c r="E155" s="44" t="s">
        <v>415</v>
      </c>
    </row>
    <row r="156" spans="2:5" x14ac:dyDescent="0.35">
      <c r="B156" s="44" t="s">
        <v>216</v>
      </c>
      <c r="C156" s="44">
        <v>815</v>
      </c>
      <c r="D156" s="44">
        <v>514</v>
      </c>
      <c r="E156" s="44" t="s">
        <v>416</v>
      </c>
    </row>
    <row r="157" spans="2:5" x14ac:dyDescent="0.35">
      <c r="B157" s="44" t="s">
        <v>217</v>
      </c>
      <c r="C157" s="44">
        <v>820</v>
      </c>
      <c r="D157" s="44">
        <v>517</v>
      </c>
      <c r="E157" s="44" t="s">
        <v>417</v>
      </c>
    </row>
    <row r="158" spans="2:5" x14ac:dyDescent="0.35">
      <c r="B158" s="44" t="s">
        <v>218</v>
      </c>
      <c r="C158" s="44">
        <v>825</v>
      </c>
      <c r="D158" s="44">
        <v>520</v>
      </c>
      <c r="E158" s="44" t="s">
        <v>418</v>
      </c>
    </row>
    <row r="159" spans="2:5" x14ac:dyDescent="0.35">
      <c r="B159" s="44" t="s">
        <v>219</v>
      </c>
      <c r="C159" s="44">
        <v>830</v>
      </c>
      <c r="D159" s="44">
        <v>523</v>
      </c>
      <c r="E159" s="44" t="s">
        <v>419</v>
      </c>
    </row>
    <row r="160" spans="2:5" x14ac:dyDescent="0.35">
      <c r="B160" s="44" t="s">
        <v>220</v>
      </c>
      <c r="C160" s="44">
        <v>835</v>
      </c>
      <c r="D160" s="44">
        <v>526</v>
      </c>
      <c r="E160" s="44" t="s">
        <v>420</v>
      </c>
    </row>
    <row r="161" spans="2:5" x14ac:dyDescent="0.35">
      <c r="B161" s="44" t="s">
        <v>221</v>
      </c>
      <c r="C161" s="44">
        <v>840</v>
      </c>
      <c r="D161" s="44">
        <v>529</v>
      </c>
      <c r="E161" s="44" t="s">
        <v>421</v>
      </c>
    </row>
    <row r="162" spans="2:5" x14ac:dyDescent="0.35">
      <c r="B162" s="44" t="s">
        <v>222</v>
      </c>
      <c r="C162" s="44">
        <v>845</v>
      </c>
      <c r="D162" s="44">
        <v>532</v>
      </c>
      <c r="E162" s="44" t="s">
        <v>422</v>
      </c>
    </row>
    <row r="163" spans="2:5" x14ac:dyDescent="0.35">
      <c r="B163" s="44" t="s">
        <v>223</v>
      </c>
      <c r="C163" s="44">
        <v>850</v>
      </c>
      <c r="D163" s="44">
        <v>535</v>
      </c>
      <c r="E163" s="44" t="s">
        <v>423</v>
      </c>
    </row>
    <row r="164" spans="2:5" x14ac:dyDescent="0.35">
      <c r="B164" s="44" t="s">
        <v>224</v>
      </c>
      <c r="C164" s="44">
        <v>855</v>
      </c>
      <c r="D164" s="44">
        <v>538</v>
      </c>
      <c r="E164" s="44" t="s">
        <v>424</v>
      </c>
    </row>
    <row r="165" spans="2:5" x14ac:dyDescent="0.35">
      <c r="B165" s="44" t="s">
        <v>225</v>
      </c>
      <c r="C165" s="44">
        <v>860</v>
      </c>
      <c r="D165" s="44">
        <v>541</v>
      </c>
      <c r="E165" s="44" t="s">
        <v>425</v>
      </c>
    </row>
    <row r="166" spans="2:5" x14ac:dyDescent="0.35">
      <c r="B166" s="44" t="s">
        <v>226</v>
      </c>
      <c r="C166" s="44">
        <v>865</v>
      </c>
      <c r="D166" s="44">
        <v>544</v>
      </c>
      <c r="E166" s="44" t="s">
        <v>426</v>
      </c>
    </row>
    <row r="167" spans="2:5" x14ac:dyDescent="0.35">
      <c r="B167" s="44" t="s">
        <v>227</v>
      </c>
      <c r="C167" s="44">
        <v>870</v>
      </c>
      <c r="D167" s="44">
        <v>547</v>
      </c>
      <c r="E167" s="44" t="s">
        <v>427</v>
      </c>
    </row>
    <row r="168" spans="2:5" x14ac:dyDescent="0.35">
      <c r="B168" s="44" t="s">
        <v>228</v>
      </c>
      <c r="C168" s="44">
        <v>875</v>
      </c>
      <c r="D168" s="44">
        <v>550</v>
      </c>
      <c r="E168" s="44" t="s">
        <v>428</v>
      </c>
    </row>
    <row r="169" spans="2:5" x14ac:dyDescent="0.35">
      <c r="B169" s="44" t="s">
        <v>229</v>
      </c>
      <c r="C169" s="44">
        <v>880</v>
      </c>
      <c r="D169" s="44">
        <v>553</v>
      </c>
      <c r="E169" s="44" t="s">
        <v>429</v>
      </c>
    </row>
    <row r="170" spans="2:5" x14ac:dyDescent="0.35">
      <c r="B170" s="44" t="s">
        <v>230</v>
      </c>
      <c r="C170" s="44">
        <v>885</v>
      </c>
      <c r="D170" s="44">
        <v>556</v>
      </c>
      <c r="E170" s="44" t="s">
        <v>430</v>
      </c>
    </row>
    <row r="171" spans="2:5" x14ac:dyDescent="0.35">
      <c r="B171" s="44" t="s">
        <v>231</v>
      </c>
      <c r="C171" s="44">
        <v>890</v>
      </c>
      <c r="D171" s="44">
        <v>559</v>
      </c>
      <c r="E171" s="44" t="s">
        <v>431</v>
      </c>
    </row>
    <row r="172" spans="2:5" x14ac:dyDescent="0.35">
      <c r="B172" s="44" t="s">
        <v>232</v>
      </c>
      <c r="C172" s="44">
        <v>895</v>
      </c>
      <c r="D172" s="44">
        <v>562</v>
      </c>
      <c r="E172" s="44" t="s">
        <v>432</v>
      </c>
    </row>
    <row r="173" spans="2:5" x14ac:dyDescent="0.35">
      <c r="B173" s="44" t="s">
        <v>233</v>
      </c>
      <c r="C173" s="44">
        <v>900</v>
      </c>
      <c r="D173" s="44">
        <v>565</v>
      </c>
      <c r="E173" s="44" t="s">
        <v>433</v>
      </c>
    </row>
    <row r="174" spans="2:5" x14ac:dyDescent="0.35">
      <c r="B174" s="44" t="s">
        <v>234</v>
      </c>
      <c r="C174" s="44">
        <v>905</v>
      </c>
      <c r="D174" s="44">
        <v>568</v>
      </c>
      <c r="E174" s="44" t="s">
        <v>434</v>
      </c>
    </row>
    <row r="175" spans="2:5" x14ac:dyDescent="0.35">
      <c r="B175" s="44" t="s">
        <v>235</v>
      </c>
      <c r="C175" s="44">
        <v>910</v>
      </c>
      <c r="D175" s="44">
        <v>571</v>
      </c>
      <c r="E175" s="44" t="s">
        <v>435</v>
      </c>
    </row>
    <row r="176" spans="2:5" x14ac:dyDescent="0.35">
      <c r="B176" s="44" t="s">
        <v>236</v>
      </c>
      <c r="C176" s="44">
        <v>915</v>
      </c>
      <c r="D176" s="44">
        <v>574</v>
      </c>
      <c r="E176" s="44" t="s">
        <v>436</v>
      </c>
    </row>
    <row r="177" spans="2:5" x14ac:dyDescent="0.35">
      <c r="B177" s="44" t="s">
        <v>237</v>
      </c>
      <c r="C177" s="44">
        <v>920</v>
      </c>
      <c r="D177" s="44">
        <v>577</v>
      </c>
      <c r="E177" s="44" t="s">
        <v>437</v>
      </c>
    </row>
    <row r="178" spans="2:5" x14ac:dyDescent="0.35">
      <c r="B178" s="44" t="s">
        <v>238</v>
      </c>
      <c r="C178" s="44">
        <v>925</v>
      </c>
      <c r="D178" s="44">
        <v>580</v>
      </c>
      <c r="E178" s="44" t="s">
        <v>438</v>
      </c>
    </row>
    <row r="179" spans="2:5" x14ac:dyDescent="0.35">
      <c r="B179" s="44" t="s">
        <v>239</v>
      </c>
      <c r="C179" s="44">
        <v>930</v>
      </c>
      <c r="D179" s="44">
        <v>583</v>
      </c>
      <c r="E179" s="44" t="s">
        <v>439</v>
      </c>
    </row>
    <row r="180" spans="2:5" x14ac:dyDescent="0.35">
      <c r="B180" s="44" t="s">
        <v>240</v>
      </c>
      <c r="C180" s="44">
        <v>935</v>
      </c>
      <c r="D180" s="44">
        <v>586</v>
      </c>
      <c r="E180" s="44" t="s">
        <v>440</v>
      </c>
    </row>
    <row r="181" spans="2:5" x14ac:dyDescent="0.35">
      <c r="B181" s="44" t="s">
        <v>241</v>
      </c>
      <c r="C181" s="44">
        <v>940</v>
      </c>
      <c r="D181" s="44">
        <v>589</v>
      </c>
      <c r="E181" s="44" t="s">
        <v>441</v>
      </c>
    </row>
    <row r="182" spans="2:5" x14ac:dyDescent="0.35">
      <c r="B182" s="44" t="s">
        <v>242</v>
      </c>
      <c r="C182" s="44">
        <v>945</v>
      </c>
      <c r="D182" s="44">
        <v>592</v>
      </c>
      <c r="E182" s="44" t="s">
        <v>442</v>
      </c>
    </row>
    <row r="183" spans="2:5" x14ac:dyDescent="0.35">
      <c r="B183" s="44" t="s">
        <v>243</v>
      </c>
      <c r="C183" s="44">
        <v>950</v>
      </c>
      <c r="D183" s="44">
        <v>595</v>
      </c>
      <c r="E183" s="44" t="s">
        <v>443</v>
      </c>
    </row>
    <row r="184" spans="2:5" x14ac:dyDescent="0.35">
      <c r="B184" s="44" t="s">
        <v>244</v>
      </c>
      <c r="C184" s="44">
        <v>955</v>
      </c>
      <c r="D184" s="44">
        <v>598</v>
      </c>
      <c r="E184" s="44" t="s">
        <v>444</v>
      </c>
    </row>
    <row r="185" spans="2:5" x14ac:dyDescent="0.35">
      <c r="B185" s="44" t="s">
        <v>245</v>
      </c>
      <c r="C185" s="44">
        <v>960</v>
      </c>
      <c r="D185" s="44">
        <v>601</v>
      </c>
      <c r="E185" s="44" t="s">
        <v>445</v>
      </c>
    </row>
    <row r="186" spans="2:5" x14ac:dyDescent="0.35">
      <c r="B186" s="44" t="s">
        <v>246</v>
      </c>
      <c r="C186" s="44">
        <v>965</v>
      </c>
      <c r="D186" s="44">
        <v>604</v>
      </c>
      <c r="E186" s="44" t="s">
        <v>446</v>
      </c>
    </row>
    <row r="187" spans="2:5" x14ac:dyDescent="0.35">
      <c r="B187" s="44" t="s">
        <v>247</v>
      </c>
      <c r="C187" s="44">
        <v>970</v>
      </c>
      <c r="D187" s="44">
        <v>607</v>
      </c>
      <c r="E187" s="44" t="s">
        <v>447</v>
      </c>
    </row>
    <row r="188" spans="2:5" x14ac:dyDescent="0.35">
      <c r="B188" s="44" t="s">
        <v>248</v>
      </c>
      <c r="C188" s="44">
        <v>975</v>
      </c>
      <c r="D188" s="44">
        <v>610</v>
      </c>
      <c r="E188" s="44" t="s">
        <v>448</v>
      </c>
    </row>
    <row r="189" spans="2:5" x14ac:dyDescent="0.35">
      <c r="B189" s="44" t="s">
        <v>249</v>
      </c>
      <c r="C189" s="44">
        <v>980</v>
      </c>
      <c r="D189" s="44">
        <v>613</v>
      </c>
      <c r="E189" s="44" t="s">
        <v>449</v>
      </c>
    </row>
    <row r="190" spans="2:5" x14ac:dyDescent="0.35">
      <c r="B190" s="44" t="s">
        <v>250</v>
      </c>
      <c r="C190" s="44">
        <v>985</v>
      </c>
      <c r="D190" s="44">
        <v>616</v>
      </c>
      <c r="E190" s="44" t="s">
        <v>450</v>
      </c>
    </row>
    <row r="191" spans="2:5" x14ac:dyDescent="0.35">
      <c r="B191" s="44" t="s">
        <v>251</v>
      </c>
      <c r="C191" s="44">
        <v>990</v>
      </c>
      <c r="D191" s="44">
        <v>619</v>
      </c>
      <c r="E191" s="44" t="s">
        <v>451</v>
      </c>
    </row>
    <row r="192" spans="2:5" x14ac:dyDescent="0.35">
      <c r="B192" s="44" t="s">
        <v>252</v>
      </c>
      <c r="C192" s="44">
        <v>995</v>
      </c>
      <c r="D192" s="44">
        <v>622</v>
      </c>
      <c r="E192" s="44" t="s">
        <v>452</v>
      </c>
    </row>
    <row r="193" spans="2:5" x14ac:dyDescent="0.35">
      <c r="B193" s="44" t="s">
        <v>253</v>
      </c>
      <c r="C193" s="44">
        <v>1000</v>
      </c>
      <c r="D193" s="44">
        <v>625</v>
      </c>
      <c r="E193" s="44" t="s">
        <v>453</v>
      </c>
    </row>
    <row r="194" spans="2:5" x14ac:dyDescent="0.35">
      <c r="B194" s="44" t="s">
        <v>254</v>
      </c>
      <c r="C194" s="44">
        <v>1005</v>
      </c>
      <c r="D194" s="44">
        <v>628</v>
      </c>
      <c r="E194" s="44" t="s">
        <v>454</v>
      </c>
    </row>
    <row r="195" spans="2:5" x14ac:dyDescent="0.35">
      <c r="B195" s="44" t="s">
        <v>255</v>
      </c>
      <c r="C195" s="44">
        <v>1010</v>
      </c>
      <c r="D195" s="44">
        <v>631</v>
      </c>
      <c r="E195" s="44" t="s">
        <v>455</v>
      </c>
    </row>
    <row r="196" spans="2:5" x14ac:dyDescent="0.35">
      <c r="B196" s="44" t="s">
        <v>256</v>
      </c>
      <c r="C196" s="44">
        <v>1015</v>
      </c>
      <c r="D196" s="44">
        <v>634</v>
      </c>
      <c r="E196" s="44" t="s">
        <v>456</v>
      </c>
    </row>
    <row r="197" spans="2:5" x14ac:dyDescent="0.35">
      <c r="B197" s="44" t="s">
        <v>257</v>
      </c>
      <c r="C197" s="44">
        <v>1020</v>
      </c>
      <c r="D197" s="44">
        <v>637</v>
      </c>
      <c r="E197" s="44" t="s">
        <v>457</v>
      </c>
    </row>
    <row r="198" spans="2:5" x14ac:dyDescent="0.35">
      <c r="B198" s="44" t="s">
        <v>258</v>
      </c>
      <c r="C198" s="44">
        <v>1025</v>
      </c>
      <c r="D198" s="44">
        <v>640</v>
      </c>
      <c r="E198" s="44" t="s">
        <v>458</v>
      </c>
    </row>
    <row r="199" spans="2:5" x14ac:dyDescent="0.35">
      <c r="B199" s="44" t="s">
        <v>259</v>
      </c>
      <c r="C199" s="44">
        <v>1030</v>
      </c>
      <c r="D199" s="44">
        <v>643</v>
      </c>
      <c r="E199" s="44" t="s">
        <v>459</v>
      </c>
    </row>
    <row r="200" spans="2:5" x14ac:dyDescent="0.35">
      <c r="B200" s="44" t="s">
        <v>260</v>
      </c>
      <c r="C200" s="44">
        <v>1035</v>
      </c>
      <c r="D200" s="44">
        <v>646</v>
      </c>
      <c r="E200" s="44" t="s">
        <v>460</v>
      </c>
    </row>
    <row r="201" spans="2:5" x14ac:dyDescent="0.35">
      <c r="B201" s="44" t="s">
        <v>261</v>
      </c>
      <c r="C201" s="44">
        <v>1040</v>
      </c>
      <c r="D201" s="44">
        <v>649</v>
      </c>
      <c r="E201" s="44" t="s">
        <v>461</v>
      </c>
    </row>
    <row r="202" spans="2:5" x14ac:dyDescent="0.35">
      <c r="B202" s="44" t="s">
        <v>262</v>
      </c>
      <c r="C202" s="44">
        <v>1045</v>
      </c>
      <c r="D202" s="44">
        <v>652</v>
      </c>
      <c r="E202" s="44" t="s">
        <v>462</v>
      </c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5587A-7761-4885-8249-D2952CC47EB1}">
  <dimension ref="A1:E12"/>
  <sheetViews>
    <sheetView workbookViewId="0"/>
  </sheetViews>
  <sheetFormatPr defaultRowHeight="14.5" x14ac:dyDescent="0.35"/>
  <cols>
    <col min="2" max="2" width="9.6328125" bestFit="1" customWidth="1"/>
    <col min="3" max="3" width="9.453125" bestFit="1" customWidth="1"/>
    <col min="4" max="4" width="10.54296875" bestFit="1" customWidth="1"/>
    <col min="5" max="5" width="8.1796875" bestFit="1" customWidth="1"/>
  </cols>
  <sheetData>
    <row r="1" spans="1:5" x14ac:dyDescent="0.35">
      <c r="A1" s="75"/>
    </row>
    <row r="2" spans="1:5" ht="15" thickBot="1" x14ac:dyDescent="0.4">
      <c r="B2" s="47" t="s">
        <v>59</v>
      </c>
      <c r="C2" s="47" t="s">
        <v>60</v>
      </c>
      <c r="D2" s="47" t="s">
        <v>61</v>
      </c>
      <c r="E2" s="47" t="s">
        <v>62</v>
      </c>
    </row>
    <row r="3" spans="1:5" ht="15" thickTop="1" x14ac:dyDescent="0.35">
      <c r="B3" t="s">
        <v>69</v>
      </c>
      <c r="C3">
        <f>VLOOKUP('15 Oct 2020'!$B9,'15 Oct 2020'!$B:$E,2,FALSE)</f>
        <v>80</v>
      </c>
      <c r="D3">
        <f>VLOOKUP('15 Oct 2020'!$B9,'15 Oct 2020'!$B:$E,3,FALSE)</f>
        <v>73</v>
      </c>
      <c r="E3" t="str">
        <f>VLOOKUP('15 Oct 2020'!$B9,'15 Oct 2020'!$B:$E,4,FALSE)</f>
        <v>C20</v>
      </c>
    </row>
    <row r="4" spans="1:5" x14ac:dyDescent="0.35">
      <c r="B4" t="s">
        <v>80</v>
      </c>
      <c r="C4">
        <f>VLOOKUP('15 Oct 2020'!$B10,'15 Oct 2020'!$B:$E,2,FALSE)</f>
        <v>85</v>
      </c>
      <c r="D4">
        <f>VLOOKUP('15 Oct 2020'!$B10,'15 Oct 2020'!$B:$E,3,FALSE)</f>
        <v>76</v>
      </c>
      <c r="E4" t="str">
        <f>VLOOKUP('15 Oct 2020'!$B10,'15 Oct 2020'!$B:$E,4,FALSE)</f>
        <v>C23</v>
      </c>
    </row>
    <row r="5" spans="1:5" x14ac:dyDescent="0.35">
      <c r="B5" t="s">
        <v>92</v>
      </c>
      <c r="C5">
        <f>VLOOKUP('15 Oct 2020'!$B11,'15 Oct 2020'!$B:$E,2,FALSE)</f>
        <v>90</v>
      </c>
      <c r="D5">
        <f>VLOOKUP('15 Oct 2020'!$B11,'15 Oct 2020'!$B:$E,3,FALSE)</f>
        <v>79</v>
      </c>
      <c r="E5" t="str">
        <f>VLOOKUP('15 Oct 2020'!$B11,'15 Oct 2020'!$B:$E,4,FALSE)</f>
        <v>C26</v>
      </c>
    </row>
    <row r="6" spans="1:5" x14ac:dyDescent="0.35">
      <c r="B6" t="s">
        <v>132</v>
      </c>
      <c r="C6">
        <f>VLOOKUP('15 Oct 2020'!$B12,'15 Oct 2020'!$B:$E,2,FALSE)</f>
        <v>95</v>
      </c>
      <c r="D6">
        <f>VLOOKUP('15 Oct 2020'!$B12,'15 Oct 2020'!$B:$E,3,FALSE)</f>
        <v>82</v>
      </c>
      <c r="E6" t="str">
        <f>VLOOKUP('15 Oct 2020'!$B12,'15 Oct 2020'!$B:$E,4,FALSE)</f>
        <v>C29</v>
      </c>
    </row>
    <row r="7" spans="1:5" x14ac:dyDescent="0.35">
      <c r="B7" t="s">
        <v>83</v>
      </c>
      <c r="C7">
        <f>VLOOKUP('15 Oct 2020'!$B13,'15 Oct 2020'!$B:$E,2,FALSE)</f>
        <v>100</v>
      </c>
      <c r="D7">
        <f>VLOOKUP('15 Oct 2020'!$B13,'15 Oct 2020'!$B:$E,3,FALSE)</f>
        <v>85</v>
      </c>
      <c r="E7" t="str">
        <f>VLOOKUP('15 Oct 2020'!$B13,'15 Oct 2020'!$B:$E,4,FALSE)</f>
        <v>C32</v>
      </c>
    </row>
    <row r="8" spans="1:5" x14ac:dyDescent="0.35">
      <c r="B8" t="s">
        <v>129</v>
      </c>
      <c r="C8">
        <f>VLOOKUP('15 Oct 2020'!$B14,'15 Oct 2020'!$B:$E,2,FALSE)</f>
        <v>105</v>
      </c>
      <c r="D8">
        <f>VLOOKUP('15 Oct 2020'!$B14,'15 Oct 2020'!$B:$E,3,FALSE)</f>
        <v>88</v>
      </c>
      <c r="E8" t="str">
        <f>VLOOKUP('15 Oct 2020'!$B14,'15 Oct 2020'!$B:$E,4,FALSE)</f>
        <v>C35</v>
      </c>
    </row>
    <row r="9" spans="1:5" x14ac:dyDescent="0.35">
      <c r="B9" t="s">
        <v>172</v>
      </c>
      <c r="C9">
        <f>VLOOKUP('15 Oct 2020'!$B15,'15 Oct 2020'!$B:$E,2,FALSE)</f>
        <v>110</v>
      </c>
      <c r="D9">
        <f>VLOOKUP('15 Oct 2020'!$B15,'15 Oct 2020'!$B:$E,3,FALSE)</f>
        <v>91</v>
      </c>
      <c r="E9" t="str">
        <f>VLOOKUP('15 Oct 2020'!$B15,'15 Oct 2020'!$B:$E,4,FALSE)</f>
        <v>C38</v>
      </c>
    </row>
    <row r="10" spans="1:5" x14ac:dyDescent="0.35">
      <c r="B10" t="s">
        <v>207</v>
      </c>
      <c r="C10">
        <f>VLOOKUP('15 Oct 2020'!$B16,'15 Oct 2020'!$B:$E,2,FALSE)</f>
        <v>115</v>
      </c>
      <c r="D10">
        <f>VLOOKUP('15 Oct 2020'!$B16,'15 Oct 2020'!$B:$E,3,FALSE)</f>
        <v>94</v>
      </c>
      <c r="E10" t="str">
        <f>VLOOKUP('15 Oct 2020'!$B16,'15 Oct 2020'!$B:$E,4,FALSE)</f>
        <v>C41</v>
      </c>
    </row>
    <row r="11" spans="1:5" x14ac:dyDescent="0.35">
      <c r="B11" t="s">
        <v>227</v>
      </c>
      <c r="C11">
        <f>VLOOKUP('15 Oct 2020'!$B17,'15 Oct 2020'!$B:$E,2,FALSE)</f>
        <v>120</v>
      </c>
      <c r="D11">
        <f>VLOOKUP('15 Oct 2020'!$B17,'15 Oct 2020'!$B:$E,3,FALSE)</f>
        <v>97</v>
      </c>
      <c r="E11" t="str">
        <f>VLOOKUP('15 Oct 2020'!$B17,'15 Oct 2020'!$B:$E,4,FALSE)</f>
        <v>C44</v>
      </c>
    </row>
    <row r="12" spans="1:5" x14ac:dyDescent="0.35">
      <c r="B12" t="s">
        <v>250</v>
      </c>
      <c r="C12">
        <f>VLOOKUP('15 Oct 2020'!$B18,'15 Oct 2020'!$B:$E,2,FALSE)</f>
        <v>125</v>
      </c>
      <c r="D12">
        <f>VLOOKUP('15 Oct 2020'!$B18,'15 Oct 2020'!$B:$E,3,FALSE)</f>
        <v>100</v>
      </c>
      <c r="E12" t="str">
        <f>VLOOKUP('15 Oct 2020'!$B18,'15 Oct 2020'!$B:$E,4,FALSE)</f>
        <v>C47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8D60-2611-4E11-9894-CEEE23A06618}">
  <dimension ref="A1:AY5"/>
  <sheetViews>
    <sheetView workbookViewId="0"/>
  </sheetViews>
  <sheetFormatPr defaultRowHeight="14.5" x14ac:dyDescent="0.35"/>
  <sheetData>
    <row r="1" spans="1:51" x14ac:dyDescent="0.35">
      <c r="A1" s="75" t="s">
        <v>637</v>
      </c>
    </row>
    <row r="3" spans="1:51" s="48" customFormat="1" x14ac:dyDescent="0.35">
      <c r="A3" s="49" t="s">
        <v>463</v>
      </c>
      <c r="B3" s="48">
        <v>1</v>
      </c>
      <c r="C3" s="48">
        <v>2</v>
      </c>
      <c r="D3" s="48">
        <v>3</v>
      </c>
      <c r="E3" s="48">
        <v>4</v>
      </c>
      <c r="F3" s="48">
        <v>5</v>
      </c>
      <c r="G3" s="48">
        <v>6</v>
      </c>
      <c r="H3" s="48">
        <v>7</v>
      </c>
      <c r="I3" s="48">
        <v>8</v>
      </c>
      <c r="J3" s="48">
        <v>9</v>
      </c>
      <c r="K3" s="48">
        <v>10</v>
      </c>
      <c r="L3" s="48">
        <v>11</v>
      </c>
      <c r="M3" s="48">
        <v>12</v>
      </c>
      <c r="N3" s="48">
        <v>13</v>
      </c>
      <c r="O3" s="48">
        <v>14</v>
      </c>
      <c r="P3" s="48">
        <v>15</v>
      </c>
      <c r="Q3" s="48">
        <v>16</v>
      </c>
      <c r="R3" s="48">
        <v>17</v>
      </c>
      <c r="S3" s="48">
        <v>18</v>
      </c>
      <c r="T3" s="48">
        <v>19</v>
      </c>
      <c r="U3" s="48">
        <v>20</v>
      </c>
      <c r="V3" s="48">
        <v>21</v>
      </c>
      <c r="W3" s="48">
        <v>22</v>
      </c>
      <c r="X3" s="48">
        <v>23</v>
      </c>
      <c r="Y3" s="48">
        <v>24</v>
      </c>
      <c r="Z3" s="48">
        <v>25</v>
      </c>
      <c r="AA3" s="48">
        <v>26</v>
      </c>
      <c r="AB3" s="48">
        <v>27</v>
      </c>
      <c r="AC3" s="48">
        <v>28</v>
      </c>
      <c r="AD3" s="48">
        <v>29</v>
      </c>
      <c r="AE3" s="48">
        <v>30</v>
      </c>
      <c r="AF3" s="48">
        <v>31</v>
      </c>
      <c r="AG3" s="48">
        <v>32</v>
      </c>
      <c r="AH3" s="48">
        <v>33</v>
      </c>
      <c r="AI3" s="48">
        <v>34</v>
      </c>
      <c r="AJ3" s="48">
        <v>35</v>
      </c>
      <c r="AK3" s="48">
        <v>36</v>
      </c>
      <c r="AL3" s="48">
        <v>37</v>
      </c>
      <c r="AM3" s="48">
        <v>38</v>
      </c>
      <c r="AN3" s="48">
        <v>39</v>
      </c>
      <c r="AO3" s="48">
        <v>40</v>
      </c>
      <c r="AP3" s="48">
        <v>41</v>
      </c>
      <c r="AQ3" s="48">
        <v>42</v>
      </c>
      <c r="AR3" s="48">
        <v>43</v>
      </c>
      <c r="AS3" s="48">
        <v>44</v>
      </c>
      <c r="AT3" s="48">
        <v>45</v>
      </c>
      <c r="AU3" s="48">
        <v>46</v>
      </c>
      <c r="AV3" s="48">
        <v>47</v>
      </c>
      <c r="AW3" s="48">
        <v>48</v>
      </c>
      <c r="AX3" s="48">
        <v>49</v>
      </c>
      <c r="AY3" s="48">
        <v>50</v>
      </c>
    </row>
    <row r="4" spans="1:51" s="48" customFormat="1" x14ac:dyDescent="0.35">
      <c r="A4" s="49" t="s">
        <v>464</v>
      </c>
      <c r="B4" s="48" t="s">
        <v>466</v>
      </c>
      <c r="C4" s="48" t="s">
        <v>467</v>
      </c>
      <c r="D4" s="48" t="s">
        <v>468</v>
      </c>
      <c r="E4" s="48" t="s">
        <v>469</v>
      </c>
      <c r="F4" s="48" t="s">
        <v>470</v>
      </c>
      <c r="G4" s="48" t="s">
        <v>471</v>
      </c>
      <c r="H4" s="48" t="s">
        <v>472</v>
      </c>
      <c r="I4" s="48" t="s">
        <v>473</v>
      </c>
      <c r="J4" s="48" t="s">
        <v>474</v>
      </c>
      <c r="K4" s="48" t="s">
        <v>475</v>
      </c>
      <c r="L4" s="48" t="s">
        <v>476</v>
      </c>
      <c r="M4" s="48" t="s">
        <v>477</v>
      </c>
      <c r="N4" s="48" t="s">
        <v>478</v>
      </c>
      <c r="O4" s="48" t="s">
        <v>479</v>
      </c>
      <c r="P4" s="48" t="s">
        <v>480</v>
      </c>
      <c r="Q4" s="48" t="s">
        <v>481</v>
      </c>
      <c r="R4" s="48" t="s">
        <v>482</v>
      </c>
      <c r="S4" s="48" t="s">
        <v>483</v>
      </c>
      <c r="T4" s="48" t="s">
        <v>484</v>
      </c>
      <c r="U4" s="48" t="s">
        <v>485</v>
      </c>
      <c r="V4" s="48" t="s">
        <v>486</v>
      </c>
      <c r="W4" s="48" t="s">
        <v>487</v>
      </c>
      <c r="X4" s="48" t="s">
        <v>488</v>
      </c>
      <c r="Y4" s="48" t="s">
        <v>489</v>
      </c>
      <c r="Z4" s="48" t="s">
        <v>490</v>
      </c>
      <c r="AA4" s="48" t="s">
        <v>491</v>
      </c>
      <c r="AB4" s="48" t="s">
        <v>492</v>
      </c>
      <c r="AC4" s="48" t="s">
        <v>493</v>
      </c>
      <c r="AD4" s="48" t="s">
        <v>494</v>
      </c>
      <c r="AE4" s="48" t="s">
        <v>495</v>
      </c>
      <c r="AF4" s="48" t="s">
        <v>496</v>
      </c>
      <c r="AG4" s="48" t="s">
        <v>497</v>
      </c>
      <c r="AH4" s="48" t="s">
        <v>498</v>
      </c>
      <c r="AI4" s="48" t="s">
        <v>499</v>
      </c>
      <c r="AJ4" s="48" t="s">
        <v>500</v>
      </c>
      <c r="AK4" s="48" t="s">
        <v>501</v>
      </c>
      <c r="AL4" s="48" t="s">
        <v>502</v>
      </c>
      <c r="AM4" s="48" t="s">
        <v>503</v>
      </c>
      <c r="AN4" s="48" t="s">
        <v>504</v>
      </c>
      <c r="AO4" s="48" t="s">
        <v>505</v>
      </c>
      <c r="AP4" s="48" t="s">
        <v>506</v>
      </c>
      <c r="AQ4" s="48" t="s">
        <v>507</v>
      </c>
      <c r="AR4" s="48" t="s">
        <v>508</v>
      </c>
      <c r="AS4" s="48" t="s">
        <v>509</v>
      </c>
      <c r="AT4" s="48" t="s">
        <v>510</v>
      </c>
      <c r="AU4" s="48" t="s">
        <v>511</v>
      </c>
      <c r="AV4" s="48" t="s">
        <v>512</v>
      </c>
      <c r="AW4" s="48" t="s">
        <v>513</v>
      </c>
      <c r="AX4" s="48" t="s">
        <v>514</v>
      </c>
      <c r="AY4" s="48" t="s">
        <v>515</v>
      </c>
    </row>
    <row r="5" spans="1:51" s="48" customFormat="1" x14ac:dyDescent="0.35">
      <c r="A5" s="49" t="s">
        <v>465</v>
      </c>
      <c r="B5" s="48">
        <v>10</v>
      </c>
      <c r="C5" s="48">
        <v>12</v>
      </c>
      <c r="D5" s="48">
        <v>8</v>
      </c>
      <c r="E5" s="48">
        <v>14</v>
      </c>
      <c r="F5" s="48">
        <v>13</v>
      </c>
      <c r="G5" s="48">
        <v>13.8</v>
      </c>
      <c r="H5" s="48">
        <v>14.6</v>
      </c>
      <c r="I5" s="48">
        <v>15.4</v>
      </c>
      <c r="J5" s="48">
        <v>16.2</v>
      </c>
      <c r="K5" s="48">
        <v>17</v>
      </c>
      <c r="L5" s="48">
        <v>17.8</v>
      </c>
      <c r="M5" s="48">
        <v>18.600000000000001</v>
      </c>
      <c r="N5" s="48">
        <v>19.399999999999999</v>
      </c>
      <c r="O5" s="48">
        <v>20.2</v>
      </c>
      <c r="P5" s="48">
        <v>21</v>
      </c>
      <c r="Q5" s="48">
        <v>21.8</v>
      </c>
      <c r="R5" s="48">
        <v>22.6</v>
      </c>
      <c r="S5" s="48">
        <v>23.4</v>
      </c>
      <c r="T5" s="48">
        <v>24.2</v>
      </c>
      <c r="U5" s="48">
        <v>25</v>
      </c>
      <c r="V5" s="48">
        <v>25.8</v>
      </c>
      <c r="W5" s="48">
        <v>26.6</v>
      </c>
      <c r="X5" s="48">
        <v>27.4</v>
      </c>
      <c r="Y5" s="48">
        <v>28.2</v>
      </c>
      <c r="Z5" s="48">
        <v>29</v>
      </c>
      <c r="AA5" s="48">
        <v>29.8</v>
      </c>
      <c r="AB5" s="48">
        <v>30.6</v>
      </c>
      <c r="AC5" s="48">
        <v>31.4</v>
      </c>
      <c r="AD5" s="48">
        <v>32.200000000000003</v>
      </c>
      <c r="AE5" s="48">
        <v>33</v>
      </c>
      <c r="AF5" s="48">
        <v>33.799999999999997</v>
      </c>
      <c r="AG5" s="48">
        <v>34.6</v>
      </c>
      <c r="AH5" s="48">
        <v>35.4</v>
      </c>
      <c r="AI5" s="48">
        <v>36.200000000000003</v>
      </c>
      <c r="AJ5" s="48">
        <v>37</v>
      </c>
      <c r="AK5" s="48">
        <v>37.799999999999997</v>
      </c>
      <c r="AL5" s="48">
        <v>38.6</v>
      </c>
      <c r="AM5" s="48">
        <v>39.4</v>
      </c>
      <c r="AN5" s="48">
        <v>40.200000000000003</v>
      </c>
      <c r="AO5" s="48">
        <v>41</v>
      </c>
      <c r="AP5" s="48">
        <v>41.8</v>
      </c>
      <c r="AQ5" s="48">
        <v>42.6</v>
      </c>
      <c r="AR5" s="48">
        <v>43.4</v>
      </c>
      <c r="AS5" s="48">
        <v>44.2</v>
      </c>
      <c r="AT5" s="48">
        <v>45</v>
      </c>
      <c r="AU5" s="48">
        <v>45.8</v>
      </c>
      <c r="AV5" s="48">
        <v>46.6</v>
      </c>
      <c r="AW5" s="48">
        <v>47.4</v>
      </c>
      <c r="AX5" s="48">
        <v>48.2</v>
      </c>
      <c r="AY5" s="48">
        <v>49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E6CC-9DFC-43F5-8DBD-4D12A1EFB378}">
  <dimension ref="A3:I5"/>
  <sheetViews>
    <sheetView workbookViewId="0">
      <selection activeCell="I4" sqref="I4"/>
    </sheetView>
  </sheetViews>
  <sheetFormatPr defaultRowHeight="14.5" x14ac:dyDescent="0.35"/>
  <sheetData>
    <row r="3" spans="1:9" s="46" customFormat="1" x14ac:dyDescent="0.35">
      <c r="A3" s="46" t="s">
        <v>463</v>
      </c>
      <c r="B3" s="46">
        <v>7</v>
      </c>
      <c r="C3" s="46">
        <v>10</v>
      </c>
      <c r="D3" s="46">
        <v>15</v>
      </c>
      <c r="E3" s="46">
        <v>24</v>
      </c>
      <c r="F3" s="46">
        <v>43</v>
      </c>
      <c r="G3" s="46">
        <v>31</v>
      </c>
      <c r="H3" s="46">
        <v>18</v>
      </c>
      <c r="I3" s="46">
        <v>52</v>
      </c>
    </row>
    <row r="4" spans="1:9" s="46" customFormat="1" x14ac:dyDescent="0.35">
      <c r="A4" s="46" t="s">
        <v>465</v>
      </c>
      <c r="B4" s="46">
        <f>HLOOKUP(B$3,Sheet4!$3:$5,3,0)</f>
        <v>14.6</v>
      </c>
      <c r="C4" s="46">
        <f>HLOOKUP(C3,Sheet4!$3:$5,3,0)</f>
        <v>17</v>
      </c>
      <c r="D4" s="46">
        <f>HLOOKUP(D3,Sheet4!$3:$5,3,0)</f>
        <v>21</v>
      </c>
      <c r="E4" s="46">
        <f>HLOOKUP(E3,Sheet4!$3:$5,3,0)</f>
        <v>28.2</v>
      </c>
      <c r="F4" s="46">
        <f>HLOOKUP(F3,Sheet4!$3:$5,3,0)</f>
        <v>43.4</v>
      </c>
      <c r="G4" s="46">
        <f>HLOOKUP(G3,Sheet4!$3:$5,3,0)</f>
        <v>33.799999999999997</v>
      </c>
      <c r="H4" s="46">
        <f>HLOOKUP(H3,Sheet4!$3:$5,3,0)</f>
        <v>23.4</v>
      </c>
      <c r="I4" s="46" t="e">
        <f>HLOOKUP(I3,Sheet4!$3:$5,3,0)</f>
        <v>#N/A</v>
      </c>
    </row>
    <row r="5" spans="1:9" s="46" customFormat="1" x14ac:dyDescent="0.35">
      <c r="A5" s="46" t="s">
        <v>516</v>
      </c>
      <c r="B5" s="46" t="str">
        <f>HLOOKUP(B$3,Sheet4!$3:$5,2,0)</f>
        <v>B7</v>
      </c>
      <c r="C5" s="46" t="str">
        <f>HLOOKUP(C$3,Sheet4!$3:$5,2,0)</f>
        <v>B10</v>
      </c>
      <c r="D5" s="46" t="str">
        <f>HLOOKUP(D$3,Sheet4!$3:$5,2,0)</f>
        <v>B15</v>
      </c>
      <c r="E5" s="46" t="str">
        <f>HLOOKUP(E$3,Sheet4!$3:$5,2,0)</f>
        <v>B24</v>
      </c>
      <c r="F5" s="46" t="str">
        <f>HLOOKUP(F$3,Sheet4!$3:$5,2,0)</f>
        <v>B43</v>
      </c>
      <c r="G5" s="46" t="str">
        <f>HLOOKUP(G$3,Sheet4!$3:$5,2,0)</f>
        <v>B31</v>
      </c>
      <c r="H5" s="46" t="str">
        <f>HLOOKUP(H$3,Sheet4!$3:$5,2,0)</f>
        <v>B18</v>
      </c>
      <c r="I5" s="46" t="e">
        <f>HLOOKUP(I$3,Sheet4!$3:$5,2,0)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B238-3620-4243-B998-5014CE07853D}">
  <dimension ref="A1:M102"/>
  <sheetViews>
    <sheetView workbookViewId="0">
      <selection activeCell="H3" sqref="H3"/>
    </sheetView>
  </sheetViews>
  <sheetFormatPr defaultRowHeight="14.5" x14ac:dyDescent="0.35"/>
  <cols>
    <col min="2" max="2" width="7.26953125" style="46" bestFit="1" customWidth="1"/>
    <col min="3" max="3" width="10.54296875" style="46" bestFit="1" customWidth="1"/>
    <col min="4" max="4" width="8.90625" style="46" bestFit="1" customWidth="1"/>
    <col min="5" max="5" width="8.1796875" style="46" bestFit="1" customWidth="1"/>
    <col min="6" max="6" width="10.81640625" customWidth="1"/>
    <col min="7" max="7" width="4.36328125" customWidth="1"/>
    <col min="8" max="13" width="8.6328125" customWidth="1"/>
  </cols>
  <sheetData>
    <row r="1" spans="1:13" ht="15" thickBot="1" x14ac:dyDescent="0.4"/>
    <row r="2" spans="1:13" ht="14.5" customHeight="1" thickBot="1" x14ac:dyDescent="0.4">
      <c r="A2" s="55" t="s">
        <v>62</v>
      </c>
      <c r="B2" s="55" t="s">
        <v>517</v>
      </c>
      <c r="C2" s="55" t="s">
        <v>61</v>
      </c>
      <c r="D2" s="55" t="s">
        <v>518</v>
      </c>
      <c r="F2" s="36"/>
      <c r="G2" s="53" t="s">
        <v>624</v>
      </c>
      <c r="H2" s="52" t="s">
        <v>621</v>
      </c>
      <c r="I2" s="50"/>
      <c r="J2" s="50"/>
      <c r="K2" s="50"/>
      <c r="L2" s="50"/>
      <c r="M2" s="50"/>
    </row>
    <row r="3" spans="1:13" ht="15" thickBot="1" x14ac:dyDescent="0.4">
      <c r="A3" s="45" t="s">
        <v>619</v>
      </c>
      <c r="B3" s="45" t="s">
        <v>519</v>
      </c>
      <c r="C3" s="45">
        <v>100</v>
      </c>
      <c r="D3" s="45">
        <v>98</v>
      </c>
      <c r="F3" s="5"/>
      <c r="G3" s="54" t="s">
        <v>627</v>
      </c>
      <c r="H3">
        <f>SUMIF(E:E,"C2",D:D)</f>
        <v>0</v>
      </c>
    </row>
    <row r="4" spans="1:13" ht="15" thickBot="1" x14ac:dyDescent="0.4">
      <c r="A4" s="45" t="s">
        <v>263</v>
      </c>
      <c r="B4" s="45" t="s">
        <v>520</v>
      </c>
      <c r="C4" s="45">
        <v>102</v>
      </c>
      <c r="D4" s="45">
        <v>97</v>
      </c>
      <c r="F4" s="5"/>
    </row>
    <row r="5" spans="1:13" ht="15" thickBot="1" x14ac:dyDescent="0.4">
      <c r="A5" s="45" t="s">
        <v>620</v>
      </c>
      <c r="B5" s="45" t="s">
        <v>521</v>
      </c>
      <c r="C5" s="45">
        <v>104</v>
      </c>
      <c r="D5" s="45">
        <v>93</v>
      </c>
      <c r="F5" s="5"/>
      <c r="G5" s="53" t="s">
        <v>625</v>
      </c>
      <c r="H5" s="51" t="s">
        <v>622</v>
      </c>
      <c r="I5" s="51"/>
      <c r="J5" s="51"/>
      <c r="K5" s="51"/>
      <c r="L5" s="51"/>
      <c r="M5" s="51"/>
    </row>
    <row r="6" spans="1:13" ht="15" thickBot="1" x14ac:dyDescent="0.4">
      <c r="A6" s="45" t="s">
        <v>619</v>
      </c>
      <c r="B6" s="45" t="s">
        <v>522</v>
      </c>
      <c r="C6" s="45">
        <v>106</v>
      </c>
      <c r="D6" s="45">
        <v>91</v>
      </c>
      <c r="F6" s="5"/>
      <c r="G6" s="54" t="s">
        <v>627</v>
      </c>
      <c r="H6">
        <f>SUMIF(E:E,"C1",C:C)</f>
        <v>0</v>
      </c>
    </row>
    <row r="7" spans="1:13" ht="15" thickBot="1" x14ac:dyDescent="0.4">
      <c r="A7" s="45" t="s">
        <v>263</v>
      </c>
      <c r="B7" s="45" t="s">
        <v>523</v>
      </c>
      <c r="C7" s="45">
        <v>108</v>
      </c>
      <c r="D7" s="45">
        <v>88.5</v>
      </c>
      <c r="F7" s="5"/>
    </row>
    <row r="8" spans="1:13" ht="15" thickBot="1" x14ac:dyDescent="0.4">
      <c r="A8" s="45" t="s">
        <v>263</v>
      </c>
      <c r="B8" s="45" t="s">
        <v>524</v>
      </c>
      <c r="C8" s="45">
        <v>110</v>
      </c>
      <c r="D8" s="45">
        <v>86</v>
      </c>
      <c r="F8" s="5"/>
      <c r="G8" s="53" t="s">
        <v>626</v>
      </c>
      <c r="H8" t="s">
        <v>623</v>
      </c>
    </row>
    <row r="9" spans="1:13" ht="15" thickBot="1" x14ac:dyDescent="0.4">
      <c r="A9" s="45" t="s">
        <v>619</v>
      </c>
      <c r="B9" s="45" t="s">
        <v>525</v>
      </c>
      <c r="C9" s="45">
        <v>112</v>
      </c>
      <c r="D9" s="45">
        <v>83.5</v>
      </c>
      <c r="F9" s="5"/>
      <c r="G9" s="54" t="s">
        <v>627</v>
      </c>
      <c r="H9">
        <f>SUMIF(D:D,"&lt;90",C:C)</f>
        <v>19488</v>
      </c>
    </row>
    <row r="10" spans="1:13" x14ac:dyDescent="0.35">
      <c r="A10" s="45" t="s">
        <v>263</v>
      </c>
      <c r="B10" s="45" t="s">
        <v>526</v>
      </c>
      <c r="C10" s="45">
        <v>114</v>
      </c>
      <c r="D10" s="45">
        <v>81</v>
      </c>
      <c r="F10" s="5"/>
    </row>
    <row r="11" spans="1:13" ht="15" thickBot="1" x14ac:dyDescent="0.4">
      <c r="A11" s="45" t="s">
        <v>620</v>
      </c>
      <c r="B11" s="45" t="s">
        <v>527</v>
      </c>
      <c r="C11" s="45">
        <v>116</v>
      </c>
      <c r="D11" s="45">
        <v>78.5</v>
      </c>
      <c r="F11" s="5"/>
    </row>
    <row r="12" spans="1:13" ht="15" thickBot="1" x14ac:dyDescent="0.4">
      <c r="A12" s="45" t="s">
        <v>619</v>
      </c>
      <c r="B12" s="45" t="s">
        <v>528</v>
      </c>
      <c r="C12" s="45">
        <v>118</v>
      </c>
      <c r="D12" s="45">
        <v>76</v>
      </c>
      <c r="F12" s="5"/>
      <c r="G12" s="53" t="s">
        <v>629</v>
      </c>
      <c r="H12" t="s">
        <v>628</v>
      </c>
    </row>
    <row r="13" spans="1:13" ht="15" thickBot="1" x14ac:dyDescent="0.4">
      <c r="A13" s="45" t="s">
        <v>263</v>
      </c>
      <c r="B13" s="45" t="s">
        <v>529</v>
      </c>
      <c r="C13" s="45">
        <v>120</v>
      </c>
      <c r="D13" s="45">
        <v>73.5</v>
      </c>
      <c r="F13" s="5"/>
      <c r="G13" s="54" t="s">
        <v>627</v>
      </c>
      <c r="H13">
        <f>SUMIFS(C:C,D:D,"&lt;80",E:E,"C3")</f>
        <v>0</v>
      </c>
    </row>
    <row r="14" spans="1:13" x14ac:dyDescent="0.35">
      <c r="A14" s="45" t="s">
        <v>263</v>
      </c>
      <c r="B14" s="45" t="s">
        <v>530</v>
      </c>
      <c r="C14" s="45">
        <v>122</v>
      </c>
      <c r="D14" s="45">
        <v>71</v>
      </c>
      <c r="F14" s="5"/>
    </row>
    <row r="15" spans="1:13" ht="15" thickBot="1" x14ac:dyDescent="0.4">
      <c r="A15" s="45" t="s">
        <v>619</v>
      </c>
      <c r="B15" s="45" t="s">
        <v>531</v>
      </c>
      <c r="C15" s="45">
        <v>124</v>
      </c>
      <c r="D15" s="45">
        <v>68.5</v>
      </c>
      <c r="F15" s="5"/>
    </row>
    <row r="16" spans="1:13" ht="15" thickBot="1" x14ac:dyDescent="0.4">
      <c r="A16" s="45" t="s">
        <v>263</v>
      </c>
      <c r="B16" s="45" t="s">
        <v>532</v>
      </c>
      <c r="C16" s="45">
        <v>126</v>
      </c>
      <c r="D16" s="45">
        <v>66</v>
      </c>
      <c r="F16" s="5"/>
      <c r="G16" s="53" t="s">
        <v>631</v>
      </c>
      <c r="H16" t="s">
        <v>630</v>
      </c>
    </row>
    <row r="17" spans="1:8" ht="15" thickBot="1" x14ac:dyDescent="0.4">
      <c r="A17" s="45" t="s">
        <v>620</v>
      </c>
      <c r="B17" s="45" t="s">
        <v>533</v>
      </c>
      <c r="C17" s="45">
        <v>128</v>
      </c>
      <c r="D17" s="45">
        <v>63.5</v>
      </c>
      <c r="F17" s="5"/>
      <c r="G17" s="54" t="s">
        <v>627</v>
      </c>
      <c r="H17">
        <f>SUMIFS(D:D,D:D,"&gt;70",E:E,"C2")</f>
        <v>0</v>
      </c>
    </row>
    <row r="18" spans="1:8" x14ac:dyDescent="0.35">
      <c r="A18" s="45" t="s">
        <v>619</v>
      </c>
      <c r="B18" s="45" t="s">
        <v>534</v>
      </c>
      <c r="C18" s="45">
        <v>130</v>
      </c>
      <c r="D18" s="45">
        <v>61</v>
      </c>
      <c r="F18" s="5"/>
    </row>
    <row r="19" spans="1:8" x14ac:dyDescent="0.35">
      <c r="A19" s="45" t="s">
        <v>263</v>
      </c>
      <c r="B19" s="45" t="s">
        <v>535</v>
      </c>
      <c r="C19" s="45">
        <v>132</v>
      </c>
      <c r="D19" s="45">
        <v>58.5</v>
      </c>
      <c r="F19" s="5"/>
    </row>
    <row r="20" spans="1:8" x14ac:dyDescent="0.35">
      <c r="A20" s="45" t="s">
        <v>263</v>
      </c>
      <c r="B20" s="45" t="s">
        <v>536</v>
      </c>
      <c r="C20" s="45">
        <v>134</v>
      </c>
      <c r="D20" s="45">
        <v>56</v>
      </c>
      <c r="F20" s="5"/>
    </row>
    <row r="21" spans="1:8" x14ac:dyDescent="0.35">
      <c r="A21" s="45" t="s">
        <v>619</v>
      </c>
      <c r="B21" s="45" t="s">
        <v>537</v>
      </c>
      <c r="C21" s="45">
        <v>136</v>
      </c>
      <c r="D21" s="45">
        <v>53.5</v>
      </c>
      <c r="F21" s="5"/>
    </row>
    <row r="22" spans="1:8" x14ac:dyDescent="0.35">
      <c r="A22" s="45" t="s">
        <v>263</v>
      </c>
      <c r="B22" s="45" t="s">
        <v>538</v>
      </c>
      <c r="C22" s="45">
        <v>138</v>
      </c>
      <c r="D22" s="45">
        <v>51</v>
      </c>
      <c r="F22" s="5"/>
    </row>
    <row r="23" spans="1:8" x14ac:dyDescent="0.35">
      <c r="A23" s="45" t="s">
        <v>620</v>
      </c>
      <c r="B23" s="45" t="s">
        <v>539</v>
      </c>
      <c r="C23" s="45">
        <v>140</v>
      </c>
      <c r="D23" s="45">
        <v>48.5</v>
      </c>
      <c r="F23" s="5"/>
    </row>
    <row r="24" spans="1:8" x14ac:dyDescent="0.35">
      <c r="A24" s="45" t="s">
        <v>619</v>
      </c>
      <c r="B24" s="45" t="s">
        <v>540</v>
      </c>
      <c r="C24" s="45">
        <v>142</v>
      </c>
      <c r="D24" s="45">
        <v>46</v>
      </c>
      <c r="F24" s="5"/>
    </row>
    <row r="25" spans="1:8" x14ac:dyDescent="0.35">
      <c r="A25" s="45" t="s">
        <v>263</v>
      </c>
      <c r="B25" s="45" t="s">
        <v>541</v>
      </c>
      <c r="C25" s="45">
        <v>144</v>
      </c>
      <c r="D25" s="45">
        <v>43.5</v>
      </c>
      <c r="F25" s="5"/>
    </row>
    <row r="26" spans="1:8" x14ac:dyDescent="0.35">
      <c r="A26" s="45" t="s">
        <v>263</v>
      </c>
      <c r="B26" s="45" t="s">
        <v>542</v>
      </c>
      <c r="C26" s="45">
        <v>146</v>
      </c>
      <c r="D26" s="45">
        <v>41</v>
      </c>
      <c r="F26" s="5"/>
    </row>
    <row r="27" spans="1:8" x14ac:dyDescent="0.35">
      <c r="A27" s="45" t="s">
        <v>619</v>
      </c>
      <c r="B27" s="45" t="s">
        <v>543</v>
      </c>
      <c r="C27" s="45">
        <v>148</v>
      </c>
      <c r="D27" s="45">
        <v>38.5</v>
      </c>
      <c r="F27" s="5"/>
    </row>
    <row r="28" spans="1:8" x14ac:dyDescent="0.35">
      <c r="A28" s="45" t="s">
        <v>263</v>
      </c>
      <c r="B28" s="45" t="s">
        <v>544</v>
      </c>
      <c r="C28" s="45">
        <v>150</v>
      </c>
      <c r="D28" s="45">
        <v>36</v>
      </c>
      <c r="F28" s="5"/>
    </row>
    <row r="29" spans="1:8" x14ac:dyDescent="0.35">
      <c r="A29" s="45" t="s">
        <v>620</v>
      </c>
      <c r="B29" s="45" t="s">
        <v>545</v>
      </c>
      <c r="C29" s="45">
        <v>152</v>
      </c>
      <c r="D29" s="45">
        <v>33.5</v>
      </c>
      <c r="F29" s="5"/>
    </row>
    <row r="30" spans="1:8" x14ac:dyDescent="0.35">
      <c r="A30" s="45" t="s">
        <v>619</v>
      </c>
      <c r="B30" s="45" t="s">
        <v>546</v>
      </c>
      <c r="C30" s="45">
        <v>154</v>
      </c>
      <c r="D30" s="45">
        <v>31</v>
      </c>
      <c r="F30" s="5"/>
    </row>
    <row r="31" spans="1:8" x14ac:dyDescent="0.35">
      <c r="A31" s="45" t="s">
        <v>263</v>
      </c>
      <c r="B31" s="45" t="s">
        <v>547</v>
      </c>
      <c r="C31" s="45">
        <v>156</v>
      </c>
      <c r="D31" s="45">
        <v>28.5</v>
      </c>
      <c r="F31" s="5"/>
    </row>
    <row r="32" spans="1:8" x14ac:dyDescent="0.35">
      <c r="A32" s="45" t="s">
        <v>263</v>
      </c>
      <c r="B32" s="45" t="s">
        <v>548</v>
      </c>
      <c r="C32" s="45">
        <v>158</v>
      </c>
      <c r="D32" s="45">
        <v>26</v>
      </c>
      <c r="F32" s="5"/>
    </row>
    <row r="33" spans="1:6" x14ac:dyDescent="0.35">
      <c r="A33" s="45" t="s">
        <v>619</v>
      </c>
      <c r="B33" s="45" t="s">
        <v>549</v>
      </c>
      <c r="C33" s="45">
        <v>160</v>
      </c>
      <c r="D33" s="45">
        <v>23.5</v>
      </c>
      <c r="F33" s="5"/>
    </row>
    <row r="34" spans="1:6" x14ac:dyDescent="0.35">
      <c r="A34" s="45" t="s">
        <v>263</v>
      </c>
      <c r="B34" s="45" t="s">
        <v>550</v>
      </c>
      <c r="C34" s="45">
        <v>162</v>
      </c>
      <c r="D34" s="45">
        <v>21</v>
      </c>
      <c r="F34" s="5"/>
    </row>
    <row r="35" spans="1:6" x14ac:dyDescent="0.35">
      <c r="A35" s="45" t="s">
        <v>620</v>
      </c>
      <c r="B35" s="45" t="s">
        <v>551</v>
      </c>
      <c r="C35" s="45">
        <v>164</v>
      </c>
      <c r="D35" s="45">
        <v>18.5</v>
      </c>
      <c r="F35" s="5"/>
    </row>
    <row r="36" spans="1:6" x14ac:dyDescent="0.35">
      <c r="A36" s="45" t="s">
        <v>619</v>
      </c>
      <c r="B36" s="45" t="s">
        <v>552</v>
      </c>
      <c r="C36" s="45">
        <v>166</v>
      </c>
      <c r="D36" s="45">
        <v>16</v>
      </c>
      <c r="F36" s="5"/>
    </row>
    <row r="37" spans="1:6" x14ac:dyDescent="0.35">
      <c r="A37" s="45" t="s">
        <v>263</v>
      </c>
      <c r="B37" s="45" t="s">
        <v>553</v>
      </c>
      <c r="C37" s="45">
        <v>168</v>
      </c>
      <c r="D37" s="45">
        <v>13.5</v>
      </c>
      <c r="F37" s="5"/>
    </row>
    <row r="38" spans="1:6" x14ac:dyDescent="0.35">
      <c r="A38" s="45" t="s">
        <v>263</v>
      </c>
      <c r="B38" s="45" t="s">
        <v>554</v>
      </c>
      <c r="C38" s="45">
        <v>170</v>
      </c>
      <c r="D38" s="45">
        <v>11</v>
      </c>
      <c r="F38" s="5"/>
    </row>
    <row r="39" spans="1:6" x14ac:dyDescent="0.35">
      <c r="A39" s="45" t="s">
        <v>619</v>
      </c>
      <c r="B39" s="45" t="s">
        <v>555</v>
      </c>
      <c r="C39" s="45">
        <v>172</v>
      </c>
      <c r="D39" s="45">
        <v>8.5</v>
      </c>
      <c r="F39" s="5"/>
    </row>
    <row r="40" spans="1:6" x14ac:dyDescent="0.35">
      <c r="A40" s="45" t="s">
        <v>263</v>
      </c>
      <c r="B40" s="45" t="s">
        <v>556</v>
      </c>
      <c r="C40" s="45">
        <v>174</v>
      </c>
      <c r="D40" s="45">
        <v>6</v>
      </c>
      <c r="F40" s="5"/>
    </row>
    <row r="41" spans="1:6" x14ac:dyDescent="0.35">
      <c r="A41" s="45" t="s">
        <v>620</v>
      </c>
      <c r="B41" s="45" t="s">
        <v>557</v>
      </c>
      <c r="C41" s="45">
        <v>176</v>
      </c>
      <c r="D41" s="45">
        <v>3.5</v>
      </c>
      <c r="F41" s="5"/>
    </row>
    <row r="42" spans="1:6" x14ac:dyDescent="0.35">
      <c r="A42" s="45" t="s">
        <v>619</v>
      </c>
      <c r="B42" s="45" t="s">
        <v>558</v>
      </c>
      <c r="C42" s="45">
        <v>178</v>
      </c>
      <c r="D42" s="45">
        <v>1</v>
      </c>
      <c r="F42" s="5"/>
    </row>
    <row r="43" spans="1:6" x14ac:dyDescent="0.35">
      <c r="A43" s="45" t="s">
        <v>263</v>
      </c>
      <c r="B43" s="45" t="s">
        <v>559</v>
      </c>
      <c r="C43" s="45">
        <v>180</v>
      </c>
      <c r="D43" s="45">
        <v>-1.5</v>
      </c>
      <c r="F43" s="5"/>
    </row>
    <row r="44" spans="1:6" x14ac:dyDescent="0.35">
      <c r="A44" s="45" t="s">
        <v>263</v>
      </c>
      <c r="B44" s="45" t="s">
        <v>560</v>
      </c>
      <c r="C44" s="45">
        <v>182</v>
      </c>
      <c r="D44" s="45">
        <v>-4</v>
      </c>
      <c r="F44" s="5"/>
    </row>
    <row r="45" spans="1:6" x14ac:dyDescent="0.35">
      <c r="A45" s="45" t="s">
        <v>619</v>
      </c>
      <c r="B45" s="45" t="s">
        <v>561</v>
      </c>
      <c r="C45" s="45">
        <v>184</v>
      </c>
      <c r="D45" s="45">
        <v>-6.5</v>
      </c>
      <c r="F45" s="5"/>
    </row>
    <row r="46" spans="1:6" x14ac:dyDescent="0.35">
      <c r="A46" s="45" t="s">
        <v>263</v>
      </c>
      <c r="B46" s="45" t="s">
        <v>562</v>
      </c>
      <c r="C46" s="45">
        <v>186</v>
      </c>
      <c r="D46" s="45">
        <v>-9</v>
      </c>
      <c r="F46" s="5"/>
    </row>
    <row r="47" spans="1:6" x14ac:dyDescent="0.35">
      <c r="A47" s="45" t="s">
        <v>620</v>
      </c>
      <c r="B47" s="45" t="s">
        <v>563</v>
      </c>
      <c r="C47" s="45">
        <v>188</v>
      </c>
      <c r="D47" s="45">
        <v>-11.5</v>
      </c>
      <c r="F47" s="5"/>
    </row>
    <row r="48" spans="1:6" x14ac:dyDescent="0.35">
      <c r="A48" s="45" t="s">
        <v>619</v>
      </c>
      <c r="B48" s="45" t="s">
        <v>564</v>
      </c>
      <c r="C48" s="45">
        <v>190</v>
      </c>
      <c r="D48" s="45">
        <v>-14</v>
      </c>
      <c r="F48" s="5"/>
    </row>
    <row r="49" spans="1:6" x14ac:dyDescent="0.35">
      <c r="A49" s="45" t="s">
        <v>263</v>
      </c>
      <c r="B49" s="45" t="s">
        <v>565</v>
      </c>
      <c r="C49" s="45">
        <v>192</v>
      </c>
      <c r="D49" s="45">
        <v>-16.5</v>
      </c>
      <c r="F49" s="5"/>
    </row>
    <row r="50" spans="1:6" x14ac:dyDescent="0.35">
      <c r="A50" s="45" t="s">
        <v>263</v>
      </c>
      <c r="B50" s="45" t="s">
        <v>566</v>
      </c>
      <c r="C50" s="45">
        <v>194</v>
      </c>
      <c r="D50" s="45">
        <v>-19</v>
      </c>
      <c r="F50" s="5"/>
    </row>
    <row r="51" spans="1:6" x14ac:dyDescent="0.35">
      <c r="A51" s="45" t="s">
        <v>619</v>
      </c>
      <c r="B51" s="45" t="s">
        <v>567</v>
      </c>
      <c r="C51" s="45">
        <v>196</v>
      </c>
      <c r="D51" s="45">
        <v>-21.5</v>
      </c>
      <c r="F51" s="5"/>
    </row>
    <row r="52" spans="1:6" x14ac:dyDescent="0.35">
      <c r="A52" s="45" t="s">
        <v>263</v>
      </c>
      <c r="B52" s="45" t="s">
        <v>568</v>
      </c>
      <c r="C52" s="45">
        <v>198</v>
      </c>
      <c r="D52" s="45">
        <v>-24</v>
      </c>
      <c r="F52" s="5"/>
    </row>
    <row r="53" spans="1:6" x14ac:dyDescent="0.35">
      <c r="A53" s="45" t="s">
        <v>620</v>
      </c>
      <c r="B53" s="45" t="s">
        <v>569</v>
      </c>
      <c r="C53" s="45">
        <v>200</v>
      </c>
      <c r="D53" s="45">
        <v>-26.5</v>
      </c>
      <c r="F53" s="5"/>
    </row>
    <row r="54" spans="1:6" x14ac:dyDescent="0.35">
      <c r="A54" s="45" t="s">
        <v>619</v>
      </c>
      <c r="B54" s="45" t="s">
        <v>570</v>
      </c>
      <c r="C54" s="45">
        <v>202</v>
      </c>
      <c r="D54" s="45">
        <v>-29</v>
      </c>
      <c r="F54" s="5"/>
    </row>
    <row r="55" spans="1:6" x14ac:dyDescent="0.35">
      <c r="A55" s="45" t="s">
        <v>263</v>
      </c>
      <c r="B55" s="45" t="s">
        <v>571</v>
      </c>
      <c r="C55" s="45">
        <v>204</v>
      </c>
      <c r="D55" s="45">
        <v>-31.5</v>
      </c>
      <c r="F55" s="5"/>
    </row>
    <row r="56" spans="1:6" x14ac:dyDescent="0.35">
      <c r="A56" s="45" t="s">
        <v>263</v>
      </c>
      <c r="B56" s="45" t="s">
        <v>572</v>
      </c>
      <c r="C56" s="45">
        <v>206</v>
      </c>
      <c r="D56" s="45">
        <v>-34</v>
      </c>
      <c r="F56" s="5"/>
    </row>
    <row r="57" spans="1:6" x14ac:dyDescent="0.35">
      <c r="A57" s="45" t="s">
        <v>619</v>
      </c>
      <c r="B57" s="45" t="s">
        <v>573</v>
      </c>
      <c r="C57" s="45">
        <v>208</v>
      </c>
      <c r="D57" s="45">
        <v>-36.5</v>
      </c>
      <c r="F57" s="5"/>
    </row>
    <row r="58" spans="1:6" x14ac:dyDescent="0.35">
      <c r="A58" s="45" t="s">
        <v>263</v>
      </c>
      <c r="B58" s="45" t="s">
        <v>574</v>
      </c>
      <c r="C58" s="45">
        <v>210</v>
      </c>
      <c r="D58" s="45">
        <v>-39</v>
      </c>
      <c r="F58" s="5"/>
    </row>
    <row r="59" spans="1:6" x14ac:dyDescent="0.35">
      <c r="A59" s="45" t="s">
        <v>620</v>
      </c>
      <c r="B59" s="45" t="s">
        <v>575</v>
      </c>
      <c r="C59" s="45">
        <v>212</v>
      </c>
      <c r="D59" s="45">
        <v>-41.5</v>
      </c>
      <c r="F59" s="5"/>
    </row>
    <row r="60" spans="1:6" x14ac:dyDescent="0.35">
      <c r="A60" s="45" t="s">
        <v>619</v>
      </c>
      <c r="B60" s="45" t="s">
        <v>576</v>
      </c>
      <c r="C60" s="45">
        <v>214</v>
      </c>
      <c r="D60" s="45">
        <v>-44</v>
      </c>
      <c r="F60" s="5"/>
    </row>
    <row r="61" spans="1:6" x14ac:dyDescent="0.35">
      <c r="A61" s="45" t="s">
        <v>263</v>
      </c>
      <c r="B61" s="45" t="s">
        <v>577</v>
      </c>
      <c r="C61" s="45">
        <v>216</v>
      </c>
      <c r="D61" s="45">
        <v>-46.5</v>
      </c>
      <c r="F61" s="5"/>
    </row>
    <row r="62" spans="1:6" x14ac:dyDescent="0.35">
      <c r="A62" s="45" t="s">
        <v>263</v>
      </c>
      <c r="B62" s="45" t="s">
        <v>578</v>
      </c>
      <c r="C62" s="45">
        <v>218</v>
      </c>
      <c r="D62" s="45">
        <v>-49</v>
      </c>
      <c r="F62" s="5"/>
    </row>
    <row r="63" spans="1:6" x14ac:dyDescent="0.35">
      <c r="A63" s="45" t="s">
        <v>619</v>
      </c>
      <c r="B63" s="45" t="s">
        <v>579</v>
      </c>
      <c r="C63" s="45">
        <v>220</v>
      </c>
      <c r="D63" s="45">
        <v>-51.5</v>
      </c>
      <c r="F63" s="5"/>
    </row>
    <row r="64" spans="1:6" x14ac:dyDescent="0.35">
      <c r="A64" s="45" t="s">
        <v>263</v>
      </c>
      <c r="B64" s="45" t="s">
        <v>580</v>
      </c>
      <c r="C64" s="45">
        <v>222</v>
      </c>
      <c r="D64" s="45">
        <v>-54</v>
      </c>
      <c r="F64" s="5"/>
    </row>
    <row r="65" spans="1:6" x14ac:dyDescent="0.35">
      <c r="A65" s="45" t="s">
        <v>620</v>
      </c>
      <c r="B65" s="45" t="s">
        <v>581</v>
      </c>
      <c r="C65" s="45">
        <v>224</v>
      </c>
      <c r="D65" s="45">
        <v>-56.5</v>
      </c>
      <c r="F65" s="5"/>
    </row>
    <row r="66" spans="1:6" x14ac:dyDescent="0.35">
      <c r="A66" s="45" t="s">
        <v>619</v>
      </c>
      <c r="B66" s="45" t="s">
        <v>582</v>
      </c>
      <c r="C66" s="45">
        <v>226</v>
      </c>
      <c r="D66" s="45">
        <v>-59</v>
      </c>
      <c r="F66" s="5"/>
    </row>
    <row r="67" spans="1:6" x14ac:dyDescent="0.35">
      <c r="A67" s="45" t="s">
        <v>263</v>
      </c>
      <c r="B67" s="45" t="s">
        <v>583</v>
      </c>
      <c r="C67" s="45">
        <v>228</v>
      </c>
      <c r="D67" s="45">
        <v>-61.5</v>
      </c>
      <c r="F67" s="5"/>
    </row>
    <row r="68" spans="1:6" x14ac:dyDescent="0.35">
      <c r="A68" s="45" t="s">
        <v>263</v>
      </c>
      <c r="B68" s="45" t="s">
        <v>584</v>
      </c>
      <c r="C68" s="45">
        <v>230</v>
      </c>
      <c r="D68" s="45">
        <v>-64</v>
      </c>
      <c r="F68" s="5"/>
    </row>
    <row r="69" spans="1:6" x14ac:dyDescent="0.35">
      <c r="A69" s="45" t="s">
        <v>619</v>
      </c>
      <c r="B69" s="45" t="s">
        <v>585</v>
      </c>
      <c r="C69" s="45">
        <v>232</v>
      </c>
      <c r="D69" s="45">
        <v>-66.5</v>
      </c>
      <c r="F69" s="5"/>
    </row>
    <row r="70" spans="1:6" x14ac:dyDescent="0.35">
      <c r="A70" s="45" t="s">
        <v>263</v>
      </c>
      <c r="B70" s="45" t="s">
        <v>586</v>
      </c>
      <c r="C70" s="45">
        <v>234</v>
      </c>
      <c r="D70" s="45">
        <v>-69</v>
      </c>
      <c r="F70" s="5"/>
    </row>
    <row r="71" spans="1:6" x14ac:dyDescent="0.35">
      <c r="A71" s="45" t="s">
        <v>620</v>
      </c>
      <c r="B71" s="45" t="s">
        <v>587</v>
      </c>
      <c r="C71" s="45">
        <v>236</v>
      </c>
      <c r="D71" s="45">
        <v>-71.5</v>
      </c>
      <c r="F71" s="5"/>
    </row>
    <row r="72" spans="1:6" x14ac:dyDescent="0.35">
      <c r="A72" s="45" t="s">
        <v>619</v>
      </c>
      <c r="B72" s="45" t="s">
        <v>588</v>
      </c>
      <c r="C72" s="45">
        <v>238</v>
      </c>
      <c r="D72" s="45">
        <v>-74</v>
      </c>
      <c r="F72" s="5"/>
    </row>
    <row r="73" spans="1:6" x14ac:dyDescent="0.35">
      <c r="A73" s="45" t="s">
        <v>263</v>
      </c>
      <c r="B73" s="45" t="s">
        <v>589</v>
      </c>
      <c r="C73" s="45">
        <v>240</v>
      </c>
      <c r="D73" s="45">
        <v>-76.5</v>
      </c>
      <c r="F73" s="5"/>
    </row>
    <row r="74" spans="1:6" x14ac:dyDescent="0.35">
      <c r="A74" s="45" t="s">
        <v>263</v>
      </c>
      <c r="B74" s="45" t="s">
        <v>590</v>
      </c>
      <c r="C74" s="45">
        <v>242</v>
      </c>
      <c r="D74" s="45">
        <v>-79</v>
      </c>
      <c r="F74" s="5"/>
    </row>
    <row r="75" spans="1:6" x14ac:dyDescent="0.35">
      <c r="A75" s="45" t="s">
        <v>619</v>
      </c>
      <c r="B75" s="45" t="s">
        <v>591</v>
      </c>
      <c r="C75" s="45">
        <v>244</v>
      </c>
      <c r="D75" s="45">
        <v>-81.5</v>
      </c>
      <c r="F75" s="5"/>
    </row>
    <row r="76" spans="1:6" x14ac:dyDescent="0.35">
      <c r="A76" s="45" t="s">
        <v>263</v>
      </c>
      <c r="B76" s="45" t="s">
        <v>592</v>
      </c>
      <c r="C76" s="45">
        <v>246</v>
      </c>
      <c r="D76" s="45">
        <v>-84</v>
      </c>
      <c r="F76" s="5"/>
    </row>
    <row r="77" spans="1:6" x14ac:dyDescent="0.35">
      <c r="A77" s="45" t="s">
        <v>620</v>
      </c>
      <c r="B77" s="45" t="s">
        <v>593</v>
      </c>
      <c r="C77" s="45">
        <v>248</v>
      </c>
      <c r="D77" s="45">
        <v>-86.5</v>
      </c>
      <c r="F77" s="5"/>
    </row>
    <row r="78" spans="1:6" x14ac:dyDescent="0.35">
      <c r="A78" s="45" t="s">
        <v>619</v>
      </c>
      <c r="B78" s="45" t="s">
        <v>594</v>
      </c>
      <c r="C78" s="45">
        <v>250</v>
      </c>
      <c r="D78" s="45">
        <v>-89</v>
      </c>
      <c r="F78" s="5"/>
    </row>
    <row r="79" spans="1:6" x14ac:dyDescent="0.35">
      <c r="A79" s="45" t="s">
        <v>263</v>
      </c>
      <c r="B79" s="45" t="s">
        <v>595</v>
      </c>
      <c r="C79" s="45">
        <v>252</v>
      </c>
      <c r="D79" s="45">
        <v>-91.5</v>
      </c>
      <c r="F79" s="5"/>
    </row>
    <row r="80" spans="1:6" x14ac:dyDescent="0.35">
      <c r="A80" s="45" t="s">
        <v>263</v>
      </c>
      <c r="B80" s="45" t="s">
        <v>596</v>
      </c>
      <c r="C80" s="45">
        <v>254</v>
      </c>
      <c r="D80" s="45">
        <v>-94</v>
      </c>
      <c r="F80" s="5"/>
    </row>
    <row r="81" spans="1:6" x14ac:dyDescent="0.35">
      <c r="A81" s="45" t="s">
        <v>619</v>
      </c>
      <c r="B81" s="45" t="s">
        <v>597</v>
      </c>
      <c r="C81" s="45">
        <v>256</v>
      </c>
      <c r="D81" s="45">
        <v>-96.5</v>
      </c>
      <c r="F81" s="5"/>
    </row>
    <row r="82" spans="1:6" x14ac:dyDescent="0.35">
      <c r="A82" s="45" t="s">
        <v>263</v>
      </c>
      <c r="B82" s="45" t="s">
        <v>598</v>
      </c>
      <c r="C82" s="45">
        <v>258</v>
      </c>
      <c r="D82" s="45">
        <v>-99</v>
      </c>
      <c r="F82" s="5"/>
    </row>
    <row r="83" spans="1:6" x14ac:dyDescent="0.35">
      <c r="A83" s="45" t="s">
        <v>620</v>
      </c>
      <c r="B83" s="45" t="s">
        <v>599</v>
      </c>
      <c r="C83" s="45">
        <v>260</v>
      </c>
      <c r="D83" s="45">
        <v>-101.5</v>
      </c>
      <c r="F83" s="5"/>
    </row>
    <row r="84" spans="1:6" x14ac:dyDescent="0.35">
      <c r="A84" s="45" t="s">
        <v>619</v>
      </c>
      <c r="B84" s="45" t="s">
        <v>600</v>
      </c>
      <c r="C84" s="45">
        <v>262</v>
      </c>
      <c r="D84" s="45">
        <v>-104</v>
      </c>
      <c r="F84" s="5"/>
    </row>
    <row r="85" spans="1:6" x14ac:dyDescent="0.35">
      <c r="A85" s="45" t="s">
        <v>263</v>
      </c>
      <c r="B85" s="45" t="s">
        <v>601</v>
      </c>
      <c r="C85" s="45">
        <v>264</v>
      </c>
      <c r="D85" s="45">
        <v>-106.5</v>
      </c>
      <c r="F85" s="5"/>
    </row>
    <row r="86" spans="1:6" x14ac:dyDescent="0.35">
      <c r="A86" s="45" t="s">
        <v>263</v>
      </c>
      <c r="B86" s="45" t="s">
        <v>602</v>
      </c>
      <c r="C86" s="45">
        <v>266</v>
      </c>
      <c r="D86" s="45">
        <v>-109</v>
      </c>
      <c r="F86" s="5"/>
    </row>
    <row r="87" spans="1:6" x14ac:dyDescent="0.35">
      <c r="A87" s="45" t="s">
        <v>619</v>
      </c>
      <c r="B87" s="45" t="s">
        <v>603</v>
      </c>
      <c r="C87" s="45">
        <v>268</v>
      </c>
      <c r="D87" s="45">
        <v>-111.5</v>
      </c>
      <c r="F87" s="5"/>
    </row>
    <row r="88" spans="1:6" x14ac:dyDescent="0.35">
      <c r="A88" s="45" t="s">
        <v>263</v>
      </c>
      <c r="B88" s="45" t="s">
        <v>604</v>
      </c>
      <c r="C88" s="45">
        <v>270</v>
      </c>
      <c r="D88" s="45">
        <v>-114</v>
      </c>
      <c r="F88" s="5"/>
    </row>
    <row r="89" spans="1:6" x14ac:dyDescent="0.35">
      <c r="A89" s="45" t="s">
        <v>620</v>
      </c>
      <c r="B89" s="45" t="s">
        <v>605</v>
      </c>
      <c r="C89" s="45">
        <v>272</v>
      </c>
      <c r="D89" s="45">
        <v>-116.5</v>
      </c>
      <c r="F89" s="5"/>
    </row>
    <row r="90" spans="1:6" x14ac:dyDescent="0.35">
      <c r="A90" s="45" t="s">
        <v>619</v>
      </c>
      <c r="B90" s="45" t="s">
        <v>606</v>
      </c>
      <c r="C90" s="45">
        <v>274</v>
      </c>
      <c r="D90" s="45">
        <v>-119</v>
      </c>
      <c r="F90" s="5"/>
    </row>
    <row r="91" spans="1:6" x14ac:dyDescent="0.35">
      <c r="A91" s="45" t="s">
        <v>263</v>
      </c>
      <c r="B91" s="45" t="s">
        <v>607</v>
      </c>
      <c r="C91" s="45">
        <v>276</v>
      </c>
      <c r="D91" s="45">
        <v>-121.5</v>
      </c>
      <c r="F91" s="5"/>
    </row>
    <row r="92" spans="1:6" x14ac:dyDescent="0.35">
      <c r="A92" s="45" t="s">
        <v>263</v>
      </c>
      <c r="B92" s="45" t="s">
        <v>608</v>
      </c>
      <c r="C92" s="45">
        <v>278</v>
      </c>
      <c r="D92" s="45">
        <v>-124</v>
      </c>
      <c r="F92" s="5"/>
    </row>
    <row r="93" spans="1:6" x14ac:dyDescent="0.35">
      <c r="A93" s="45" t="s">
        <v>619</v>
      </c>
      <c r="B93" s="45" t="s">
        <v>609</v>
      </c>
      <c r="C93" s="45">
        <v>280</v>
      </c>
      <c r="D93" s="45">
        <v>-126.5</v>
      </c>
      <c r="F93" s="5"/>
    </row>
    <row r="94" spans="1:6" x14ac:dyDescent="0.35">
      <c r="A94" s="45" t="s">
        <v>263</v>
      </c>
      <c r="B94" s="45" t="s">
        <v>610</v>
      </c>
      <c r="C94" s="45">
        <v>282</v>
      </c>
      <c r="D94" s="45">
        <v>-129</v>
      </c>
      <c r="F94" s="5"/>
    </row>
    <row r="95" spans="1:6" x14ac:dyDescent="0.35">
      <c r="A95" s="45" t="s">
        <v>620</v>
      </c>
      <c r="B95" s="45" t="s">
        <v>611</v>
      </c>
      <c r="C95" s="45">
        <v>284</v>
      </c>
      <c r="D95" s="45">
        <v>-131.5</v>
      </c>
      <c r="F95" s="5"/>
    </row>
    <row r="96" spans="1:6" x14ac:dyDescent="0.35">
      <c r="A96" s="45" t="s">
        <v>619</v>
      </c>
      <c r="B96" s="45" t="s">
        <v>612</v>
      </c>
      <c r="C96" s="45">
        <v>286</v>
      </c>
      <c r="D96" s="45">
        <v>-134</v>
      </c>
      <c r="F96" s="5"/>
    </row>
    <row r="97" spans="1:6" x14ac:dyDescent="0.35">
      <c r="A97" s="45" t="s">
        <v>263</v>
      </c>
      <c r="B97" s="45" t="s">
        <v>613</v>
      </c>
      <c r="C97" s="45">
        <v>288</v>
      </c>
      <c r="D97" s="45">
        <v>-136.5</v>
      </c>
      <c r="F97" s="5"/>
    </row>
    <row r="98" spans="1:6" x14ac:dyDescent="0.35">
      <c r="A98" s="45" t="s">
        <v>263</v>
      </c>
      <c r="B98" s="45" t="s">
        <v>614</v>
      </c>
      <c r="C98" s="45">
        <v>290</v>
      </c>
      <c r="D98" s="45">
        <v>-139</v>
      </c>
      <c r="F98" s="5"/>
    </row>
    <row r="99" spans="1:6" x14ac:dyDescent="0.35">
      <c r="A99" s="45" t="s">
        <v>619</v>
      </c>
      <c r="B99" s="45" t="s">
        <v>615</v>
      </c>
      <c r="C99" s="45">
        <v>292</v>
      </c>
      <c r="D99" s="45">
        <v>-141.5</v>
      </c>
      <c r="F99" s="5"/>
    </row>
    <row r="100" spans="1:6" x14ac:dyDescent="0.35">
      <c r="A100" s="45" t="s">
        <v>263</v>
      </c>
      <c r="B100" s="45" t="s">
        <v>616</v>
      </c>
      <c r="C100" s="45">
        <v>294</v>
      </c>
      <c r="D100" s="45">
        <v>-144</v>
      </c>
      <c r="F100" s="5"/>
    </row>
    <row r="101" spans="1:6" x14ac:dyDescent="0.35">
      <c r="A101" s="45" t="s">
        <v>620</v>
      </c>
      <c r="B101" s="45" t="s">
        <v>617</v>
      </c>
      <c r="C101" s="45">
        <v>296</v>
      </c>
      <c r="D101" s="45">
        <v>-146.5</v>
      </c>
      <c r="F101" s="5"/>
    </row>
    <row r="102" spans="1:6" x14ac:dyDescent="0.35">
      <c r="A102" s="45" t="s">
        <v>619</v>
      </c>
      <c r="B102" s="45" t="s">
        <v>618</v>
      </c>
      <c r="C102" s="45">
        <v>298</v>
      </c>
      <c r="D102" s="45">
        <v>-149</v>
      </c>
      <c r="F102" s="5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9098-09E0-4E0A-BEE0-D215D49B1C1F}">
  <dimension ref="A1:E15"/>
  <sheetViews>
    <sheetView tabSelected="1" workbookViewId="0">
      <selection activeCell="J8" sqref="J8"/>
    </sheetView>
  </sheetViews>
  <sheetFormatPr defaultRowHeight="14.5" x14ac:dyDescent="0.35"/>
  <cols>
    <col min="2" max="2" width="9.36328125" bestFit="1" customWidth="1"/>
    <col min="3" max="3" width="10.7265625" bestFit="1" customWidth="1"/>
    <col min="4" max="4" width="13" bestFit="1" customWidth="1"/>
    <col min="5" max="5" width="17.6328125" customWidth="1"/>
  </cols>
  <sheetData>
    <row r="1" spans="1:5" ht="15" thickBot="1" x14ac:dyDescent="0.4">
      <c r="A1" s="61" t="s">
        <v>62</v>
      </c>
      <c r="B1" s="62" t="s">
        <v>518</v>
      </c>
      <c r="C1" s="62" t="s">
        <v>632</v>
      </c>
      <c r="D1" s="62" t="s">
        <v>649</v>
      </c>
      <c r="E1" s="63" t="s">
        <v>634</v>
      </c>
    </row>
    <row r="2" spans="1:5" x14ac:dyDescent="0.35">
      <c r="A2" s="56" t="s">
        <v>619</v>
      </c>
      <c r="B2" s="59">
        <f>SUMIF(Sumif!$A:$A,"C1",Sumif!D:D)</f>
        <v>-859</v>
      </c>
      <c r="C2" s="59">
        <f>SUMIF(Sumif!$A:$A,"C1",Sumif!C:C)</f>
        <v>6766</v>
      </c>
      <c r="D2" s="60">
        <f>COUNTIF(Sumif!$A:$A,"C1")</f>
        <v>34</v>
      </c>
      <c r="E2" s="60">
        <f>(C2-B2)</f>
        <v>7625</v>
      </c>
    </row>
    <row r="3" spans="1:5" x14ac:dyDescent="0.35">
      <c r="A3" s="57" t="s">
        <v>263</v>
      </c>
      <c r="B3" s="59">
        <f>SUMIF(Sumif!$A:$A,"C2",Sumif!D:D)</f>
        <v>-1215</v>
      </c>
      <c r="C3" s="59">
        <f>SUMIF(Sumif!$A:$A,"C2",Sumif!C:C)</f>
        <v>9734</v>
      </c>
      <c r="D3" s="60">
        <f>COUNTIF(Sumif!$A:$A,"C2")</f>
        <v>49</v>
      </c>
      <c r="E3" s="60">
        <f>(C3-B3)</f>
        <v>10949</v>
      </c>
    </row>
    <row r="4" spans="1:5" ht="15" thickBot="1" x14ac:dyDescent="0.4">
      <c r="A4" s="58" t="s">
        <v>620</v>
      </c>
      <c r="B4" s="65">
        <f>SUMIF(Sumif!$A:$A,"C3",Sumif!D:D)</f>
        <v>-451</v>
      </c>
      <c r="C4" s="66">
        <f>SUMIF(Sumif!$A:$A,"C3",Sumif!C:C)</f>
        <v>3400</v>
      </c>
      <c r="D4" s="67">
        <f>COUNTIF(Sumif!$A:$A,"C3")</f>
        <v>17</v>
      </c>
      <c r="E4" s="67">
        <f>(C4-B4)</f>
        <v>3851</v>
      </c>
    </row>
    <row r="5" spans="1:5" ht="15" thickBot="1" x14ac:dyDescent="0.4">
      <c r="A5" s="64" t="s">
        <v>635</v>
      </c>
      <c r="B5" s="68">
        <f>SUM(B2:B4)</f>
        <v>-2525</v>
      </c>
      <c r="C5" s="68">
        <f t="shared" ref="C5:D5" si="0">SUM(C2:C4)</f>
        <v>19900</v>
      </c>
      <c r="D5" s="68">
        <f t="shared" si="0"/>
        <v>100</v>
      </c>
      <c r="E5" s="68">
        <f>C5-B5</f>
        <v>22425</v>
      </c>
    </row>
    <row r="7" spans="1:5" ht="15" thickBot="1" x14ac:dyDescent="0.4"/>
    <row r="8" spans="1:5" ht="15" thickBot="1" x14ac:dyDescent="0.4">
      <c r="A8" s="94" t="s">
        <v>62</v>
      </c>
      <c r="B8" s="62" t="s">
        <v>518</v>
      </c>
      <c r="C8" s="62" t="s">
        <v>632</v>
      </c>
      <c r="D8" s="95" t="s">
        <v>633</v>
      </c>
      <c r="E8" s="63" t="s">
        <v>634</v>
      </c>
    </row>
    <row r="9" spans="1:5" x14ac:dyDescent="0.35">
      <c r="A9" s="74" t="s">
        <v>619</v>
      </c>
      <c r="B9">
        <f>SUMIFS(Sumif!$D:$D,Sumif!$A:$A,"C1",Sumif!D:D,"&lt;70")</f>
        <v>-1207.5</v>
      </c>
      <c r="C9">
        <f>SUMIFS(Sumif!$C:$C,Sumif!$C:$C,"&lt;70",Sumif!$A:$A,"C1")</f>
        <v>0</v>
      </c>
      <c r="D9" s="74">
        <f>COUNTIF(Sumif!A:A,"C1")</f>
        <v>34</v>
      </c>
      <c r="E9">
        <f>C9-B9</f>
        <v>1207.5</v>
      </c>
    </row>
    <row r="10" spans="1:5" x14ac:dyDescent="0.35">
      <c r="A10" s="74"/>
      <c r="B10">
        <f>SUMIFS(Sumif!$D:$D,Sumif!$A:$A,"C1",Sumif!D:D,"&gt;70")</f>
        <v>348.5</v>
      </c>
      <c r="C10">
        <f>SUMIFS(Sumif!C:C,Sumif!C:C,"&gt;70",Sumif!A:A,"C1")</f>
        <v>6766</v>
      </c>
      <c r="D10" s="74"/>
      <c r="E10">
        <f t="shared" ref="E10:E14" si="1">C10-B10</f>
        <v>6417.5</v>
      </c>
    </row>
    <row r="11" spans="1:5" x14ac:dyDescent="0.35">
      <c r="A11" s="74" t="s">
        <v>263</v>
      </c>
      <c r="B11">
        <f>SUMIFS(Sumif!$D:$D,Sumif!$A:$A,"C2",Sumif!D:D,"&lt;70")</f>
        <v>-1712</v>
      </c>
      <c r="C11">
        <f>SUMIFS(Sumif!C:C,Sumif!C:C,"&lt;70",Sumif!A:A,"C2")</f>
        <v>0</v>
      </c>
      <c r="D11" s="74">
        <f>COUNTIF(Sumif!A:A,"C2")</f>
        <v>49</v>
      </c>
      <c r="E11">
        <f t="shared" si="1"/>
        <v>1712</v>
      </c>
    </row>
    <row r="12" spans="1:5" x14ac:dyDescent="0.35">
      <c r="A12" s="74"/>
      <c r="B12">
        <f>SUMIFS(Sumif!$D:$D,Sumif!$A:$A,"C2",Sumif!D:D,"&gt;70")</f>
        <v>497</v>
      </c>
      <c r="C12">
        <f>SUMIFS(Sumif!C:C,Sumif!C:C,"&gt;70",Sumif!A:A,"C2")</f>
        <v>9734</v>
      </c>
      <c r="D12" s="74"/>
      <c r="E12">
        <f t="shared" si="1"/>
        <v>9237</v>
      </c>
    </row>
    <row r="13" spans="1:5" x14ac:dyDescent="0.35">
      <c r="A13" s="74" t="s">
        <v>620</v>
      </c>
      <c r="B13">
        <f>SUMIFS(Sumif!$D:$D,Sumif!$A:$A,"C3",Sumif!D:D,"&lt;70")</f>
        <v>-622.5</v>
      </c>
      <c r="C13">
        <f>SUMIFS(Sumif!C:C,Sumif!C:C,"&lt;70",Sumif!A:A,"C3")</f>
        <v>0</v>
      </c>
      <c r="D13" s="74">
        <f>COUNTIF(Sumif!A:A,"C3")</f>
        <v>17</v>
      </c>
      <c r="E13">
        <f t="shared" si="1"/>
        <v>622.5</v>
      </c>
    </row>
    <row r="14" spans="1:5" x14ac:dyDescent="0.35">
      <c r="A14" s="74"/>
      <c r="B14">
        <f>SUMIFS(Sumif!$D:$D,Sumif!$A:$A,"C3",Sumif!D:D,"&gt;70")</f>
        <v>171.5</v>
      </c>
      <c r="C14">
        <f>SUMIFS(Sumif!C:C,Sumif!C:C,"&gt;70",Sumif!A:A,"C3")</f>
        <v>3400</v>
      </c>
      <c r="D14" s="74"/>
      <c r="E14">
        <f t="shared" si="1"/>
        <v>3228.5</v>
      </c>
    </row>
    <row r="15" spans="1:5" x14ac:dyDescent="0.35">
      <c r="A15" t="s">
        <v>650</v>
      </c>
    </row>
  </sheetData>
  <mergeCells count="6">
    <mergeCell ref="A9:A10"/>
    <mergeCell ref="A11:A12"/>
    <mergeCell ref="A13:A14"/>
    <mergeCell ref="D9:D10"/>
    <mergeCell ref="D11:D12"/>
    <mergeCell ref="D13:D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8 oct 2020</vt:lpstr>
      <vt:lpstr>Profit %</vt:lpstr>
      <vt:lpstr>15 Oct 2020</vt:lpstr>
      <vt:lpstr>II 15 OCT </vt:lpstr>
      <vt:lpstr>Sheet4</vt:lpstr>
      <vt:lpstr>Sheet5</vt:lpstr>
      <vt:lpstr>Sumif</vt:lpstr>
      <vt:lpstr>Pofit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2020-10-01T08:44:55Z</dcterms:created>
  <dcterms:modified xsi:type="dcterms:W3CDTF">2020-12-10T17:49:41Z</dcterms:modified>
</cp:coreProperties>
</file>