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EF9C9CE-F502-4539-9F6B-5E3A15CF09C7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ocumentation" sheetId="4" r:id="rId1"/>
    <sheet name="Yield" sheetId="1" r:id="rId2"/>
    <sheet name="Growth" sheetId="3" r:id="rId3"/>
    <sheet name="Sheet1" sheetId="5" r:id="rId4"/>
    <sheet name="Formulas" sheetId="2" r:id="rId5"/>
  </sheets>
  <definedNames>
    <definedName name="_xlnm.Print_Titles" localSheetId="2">Growth!$1:$4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I35" i="3"/>
  <c r="I67" i="3"/>
  <c r="I99" i="3"/>
  <c r="B10" i="3"/>
  <c r="I7" i="3" s="1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L7" i="5" s="1"/>
  <c r="G5" i="5"/>
  <c r="H5" i="5"/>
  <c r="I5" i="5"/>
  <c r="F5" i="5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I59" i="3" l="1"/>
  <c r="I115" i="3"/>
  <c r="I51" i="3"/>
  <c r="I107" i="3"/>
  <c r="I43" i="3"/>
  <c r="I91" i="3"/>
  <c r="I27" i="3"/>
  <c r="I83" i="3"/>
  <c r="I19" i="3"/>
  <c r="I75" i="3"/>
  <c r="I11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5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5" i="3"/>
  <c r="B5" i="3"/>
  <c r="B24" i="1"/>
  <c r="B25" i="1" s="1"/>
  <c r="B21" i="1"/>
  <c r="B20" i="1"/>
  <c r="B19" i="1"/>
  <c r="B18" i="1"/>
  <c r="B17" i="1"/>
  <c r="B16" i="1"/>
  <c r="B11" i="1"/>
  <c r="B10" i="1"/>
  <c r="B11" i="3" l="1"/>
</calcChain>
</file>

<file path=xl/sharedStrings.xml><?xml version="1.0" encoding="utf-8"?>
<sst xmlns="http://schemas.openxmlformats.org/spreadsheetml/2006/main" count="228" uniqueCount="211">
  <si>
    <t>Wingait Farm</t>
  </si>
  <si>
    <t>Number of Rows</t>
  </si>
  <si>
    <t>Soybean Yield</t>
  </si>
  <si>
    <t>Total Soybean Crop (acres)</t>
  </si>
  <si>
    <t>Rows Width (in.)</t>
  </si>
  <si>
    <t>Row Length (in.)</t>
  </si>
  <si>
    <t>Number of Pods</t>
  </si>
  <si>
    <t>Seeds per Pod</t>
  </si>
  <si>
    <t>Estimated Bushels per Acre</t>
  </si>
  <si>
    <t>Area in Acres</t>
  </si>
  <si>
    <t>Pounds</t>
  </si>
  <si>
    <t>Bushels</t>
  </si>
  <si>
    <t>Total Seeds</t>
  </si>
  <si>
    <t>Soybean Sample Plot</t>
  </si>
  <si>
    <t>Total Yield (Bushels)</t>
  </si>
  <si>
    <t>Total Revenue</t>
  </si>
  <si>
    <t>Functions and Constants</t>
  </si>
  <si>
    <t>Sample Area</t>
  </si>
  <si>
    <t>where</t>
  </si>
  <si>
    <t>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</si>
  <si>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</si>
  <si>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</si>
  <si>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</si>
  <si>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Measures of Soybean Yield</t>
  </si>
  <si>
    <t>Pounds of Soybean in a Bushel</t>
  </si>
  <si>
    <t>Soybean Count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</si>
  <si>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>width</t>
    </r>
  </si>
  <si>
    <t>The size of the sample plot (in inches) used to estimate soybean yield is calculated as:</t>
  </si>
  <si>
    <t>Square Inches in an Acre</t>
  </si>
  <si>
    <t>Market Price of Soybeans per Bushel</t>
  </si>
  <si>
    <t>Soybean Constants</t>
  </si>
  <si>
    <t>Total Yield and Revenue</t>
  </si>
  <si>
    <t>The total number of soybean seeds in a sample plot is equal to:</t>
  </si>
  <si>
    <r>
      <t>total seeds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pods * seeds</t>
    </r>
  </si>
  <si>
    <r>
      <rPr>
        <i/>
        <sz val="11"/>
        <color theme="1"/>
        <rFont val="Calibri"/>
        <family val="2"/>
        <scheme val="minor"/>
      </rPr>
      <t>pods</t>
    </r>
    <r>
      <rPr>
        <sz val="11"/>
        <color theme="1"/>
        <rFont val="Calibri"/>
        <family val="2"/>
        <scheme val="minor"/>
      </rPr>
      <t xml:space="preserve"> = total number of soybean pods in the sample plot
</t>
    </r>
    <r>
      <rPr>
        <i/>
        <sz val="11"/>
        <color theme="1"/>
        <rFont val="Calibri"/>
        <family val="2"/>
        <scheme val="minor"/>
      </rPr>
      <t>seeds</t>
    </r>
    <r>
      <rPr>
        <sz val="11"/>
        <color theme="1"/>
        <rFont val="Calibri"/>
        <family val="2"/>
        <scheme val="minor"/>
      </rPr>
      <t xml:space="preserve"> = average number of seeds per pod</t>
    </r>
  </si>
  <si>
    <t>To convert the weight of soybean seeds to bushels, use the formula:</t>
  </si>
  <si>
    <t>Soybean Weight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</si>
  <si>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soybean weight </t>
    </r>
    <r>
      <rPr>
        <sz val="11"/>
        <color theme="1"/>
        <rFont val="Calibri"/>
        <family val="2"/>
        <scheme val="minor"/>
      </rPr>
      <t>/ 60</t>
    </r>
  </si>
  <si>
    <t>To calculate the weight of soybeans, use the formula:</t>
  </si>
  <si>
    <t>Seeds in 1 Pound of Soybeans</t>
  </si>
  <si>
    <r>
      <t xml:space="preserve">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>total seeds / 3000</t>
    </r>
  </si>
  <si>
    <r>
      <rPr>
        <i/>
        <sz val="11"/>
        <color theme="1"/>
        <rFont val="Calibri"/>
        <family val="2"/>
        <scheme val="minor"/>
      </rPr>
      <t>total seeds</t>
    </r>
    <r>
      <rPr>
        <sz val="11"/>
        <color theme="1"/>
        <rFont val="Calibri"/>
        <family val="2"/>
        <scheme val="minor"/>
      </rPr>
      <t xml:space="preserve"> = total number of soybean seeds in the sample</t>
    </r>
  </si>
  <si>
    <t>Measures of Soybean Growth</t>
  </si>
  <si>
    <t>Current Date</t>
  </si>
  <si>
    <t>Farm Day</t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</si>
  <si>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</si>
  <si>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</si>
  <si>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Cumulative GDD</t>
  </si>
  <si>
    <t>Harvest Ready</t>
  </si>
  <si>
    <t>Date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</si>
  <si>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</si>
  <si>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</si>
  <si>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Base Temp</t>
  </si>
  <si>
    <t>Planting Date</t>
  </si>
  <si>
    <t>Min Temp</t>
  </si>
  <si>
    <t>Max Temp</t>
  </si>
  <si>
    <t>Temperature Range</t>
  </si>
  <si>
    <t>Maturity Group</t>
  </si>
  <si>
    <t>M005</t>
  </si>
  <si>
    <t>M007</t>
  </si>
  <si>
    <t>M009</t>
  </si>
  <si>
    <t>M010</t>
  </si>
  <si>
    <t>M030</t>
  </si>
  <si>
    <t>M060</t>
  </si>
  <si>
    <t>M070</t>
  </si>
  <si>
    <t>M090</t>
  </si>
  <si>
    <t>M100</t>
  </si>
  <si>
    <t>Growth Tracker</t>
  </si>
  <si>
    <t>GDD to Harvest</t>
  </si>
  <si>
    <t>Estimated Harvest Date</t>
  </si>
  <si>
    <t>Soybean Types</t>
  </si>
  <si>
    <t>Days from Planting to Harvest</t>
  </si>
  <si>
    <t>Soybean Growth</t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</si>
  <si>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soybeans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78.</t>
    </r>
  </si>
  <si>
    <t>Year</t>
  </si>
  <si>
    <t>Historic Average</t>
  </si>
  <si>
    <t>Historic Median</t>
  </si>
  <si>
    <t>In 2006, what would become Wingait Farm was undergoing foreclosure. While soybeans were harvested that year, a reliable estimate of the 2006 yield is not available.</t>
  </si>
  <si>
    <t>Author</t>
  </si>
  <si>
    <t>Purpose</t>
  </si>
  <si>
    <t>To calculate the yield and growth of a soybeans grown on the farm</t>
  </si>
  <si>
    <t>Sample Area (sq. in.)</t>
  </si>
  <si>
    <r>
      <t>rows</t>
    </r>
    <r>
      <rPr>
        <sz val="11"/>
        <color theme="1"/>
        <rFont val="Calibri"/>
        <family val="2"/>
        <scheme val="minor"/>
      </rPr>
      <t xml:space="preserve"> = number of soybean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inches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inches</t>
    </r>
  </si>
  <si>
    <t xml:space="preserve">Sarah Romy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</si>
  <si>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</si>
  <si>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</si>
  <si>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</si>
  <si>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</si>
  <si>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</si>
  <si>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</si>
  <si>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</si>
  <si>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</si>
  <si>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</si>
  <si>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</si>
  <si>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</si>
  <si>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</si>
  <si>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</si>
  <si>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</si>
  <si>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</si>
  <si>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</si>
  <si>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</si>
  <si>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</si>
  <si>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</si>
  <si>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</si>
  <si>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</si>
  <si>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</si>
  <si>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</si>
  <si>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</si>
  <si>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</si>
  <si>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</si>
  <si>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</si>
  <si>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</si>
  <si>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</si>
  <si>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</si>
  <si>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</si>
  <si>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</si>
  <si>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</si>
  <si>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</si>
  <si>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</si>
  <si>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</si>
  <si>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</si>
  <si>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</si>
  <si>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</si>
  <si>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</si>
  <si>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</si>
  <si>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</si>
  <si>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</si>
  <si>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</si>
  <si>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</si>
  <si>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</si>
  <si>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</si>
  <si>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</si>
  <si>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</si>
  <si>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</si>
  <si>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</si>
  <si>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</si>
  <si>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</si>
  <si>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</si>
  <si>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</si>
  <si>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</si>
  <si>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</si>
  <si>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</si>
  <si>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</si>
  <si>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</si>
  <si>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</si>
  <si>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</si>
  <si>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</si>
  <si>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</si>
  <si>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</si>
  <si>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</si>
  <si>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</si>
  <si>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</si>
  <si>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</si>
  <si>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</si>
  <si>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</si>
  <si>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</si>
  <si>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</si>
  <si>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</si>
  <si>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</si>
  <si>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</si>
  <si>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</si>
  <si>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</si>
  <si>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</si>
  <si>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</si>
  <si>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</si>
  <si>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</si>
  <si>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</si>
  <si>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</si>
  <si>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</si>
  <si>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</si>
  <si>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</si>
  <si>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</si>
  <si>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</si>
  <si>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</si>
  <si>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</si>
  <si>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</si>
  <si>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</si>
  <si>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</si>
  <si>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</si>
  <si>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</si>
  <si>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</si>
  <si>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</si>
  <si>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</si>
  <si>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</si>
  <si>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</si>
  <si>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</si>
  <si>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</si>
  <si>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</si>
  <si>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</si>
  <si>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</si>
  <si>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</si>
  <si>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</si>
  <si>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</si>
  <si>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</si>
  <si>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</si>
  <si>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</si>
  <si>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Student Name</t>
  </si>
  <si>
    <t>STUD 1</t>
  </si>
  <si>
    <t>STUD 2</t>
  </si>
  <si>
    <t>STUD 3</t>
  </si>
  <si>
    <t>STUD 4</t>
  </si>
  <si>
    <t>STUD 5</t>
  </si>
  <si>
    <t>STUD 6</t>
  </si>
  <si>
    <t>STUD 7</t>
  </si>
  <si>
    <t>STUD 8</t>
  </si>
  <si>
    <t>STUD 9</t>
  </si>
  <si>
    <t>STUD 10</t>
  </si>
  <si>
    <t>Accounting</t>
  </si>
  <si>
    <t>Maths</t>
  </si>
  <si>
    <t>BS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</si>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</sst>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0.0000"/>
    <numFmt numFmtId="167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249977111117893"/>
      <name val="Lucida Handwriting"/>
      <family val="4"/>
    </font>
    <font>
      <b/>
      <sz val="16"/>
      <color theme="9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.2"/>
      <color theme="1"/>
      <name val="Calibri"/>
      <family val="2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Calibri Light"/>
      <family val="2"/>
      <scheme val="maj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7" fillId="7" borderId="1" applyNumberFormat="0" applyAlignment="0" applyProtection="0"/>
  </cellStyleXfs>
  <cellXfs count="57">
    <xf numFmtId="0" fontId="0" fillId="0" borderId="0" xfId="0"/>
    <xf numFmtId="0" fontId="6" fillId="0" borderId="0" xfId="1" applyFont="1"/>
    <xf numFmtId="0" fontId="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3" fontId="3" fillId="2" borderId="1" xfId="2" applyNumberFormat="1"/>
    <xf numFmtId="1" fontId="3" fillId="2" borderId="1" xfId="2" applyNumberFormat="1"/>
    <xf numFmtId="164" fontId="3" fillId="2" borderId="1" xfId="2" applyNumberFormat="1"/>
    <xf numFmtId="0" fontId="0" fillId="0" borderId="3" xfId="0" applyFill="1" applyBorder="1"/>
    <xf numFmtId="0" fontId="0" fillId="0" borderId="0" xfId="0" applyAlignment="1">
      <alignment vertical="top"/>
    </xf>
    <xf numFmtId="0" fontId="8" fillId="0" borderId="0" xfId="1" applyFont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3" fillId="0" borderId="0" xfId="0" applyFont="1" applyAlignment="1">
      <alignment vertical="top"/>
    </xf>
    <xf numFmtId="0" fontId="14" fillId="0" borderId="0" xfId="1" applyFont="1"/>
    <xf numFmtId="14" fontId="0" fillId="0" borderId="3" xfId="0" applyNumberFormat="1" applyBorder="1"/>
    <xf numFmtId="0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4" fontId="0" fillId="0" borderId="0" xfId="0" applyNumberFormat="1"/>
    <xf numFmtId="0" fontId="5" fillId="5" borderId="0" xfId="4" applyFont="1" applyFill="1"/>
    <xf numFmtId="0" fontId="5" fillId="5" borderId="0" xfId="4" applyFont="1" applyFill="1" applyAlignment="1">
      <alignment horizontal="center"/>
    </xf>
    <xf numFmtId="0" fontId="5" fillId="5" borderId="3" xfId="4" applyFont="1" applyFill="1" applyBorder="1"/>
    <xf numFmtId="0" fontId="5" fillId="5" borderId="3" xfId="4" applyFont="1" applyFill="1" applyBorder="1" applyAlignment="1">
      <alignment horizontal="center"/>
    </xf>
    <xf numFmtId="0" fontId="0" fillId="6" borderId="3" xfId="0" applyFill="1" applyBorder="1"/>
    <xf numFmtId="0" fontId="0" fillId="0" borderId="3" xfId="0" quotePrefix="1" applyBorder="1"/>
    <xf numFmtId="0" fontId="5" fillId="5" borderId="0" xfId="0" applyFont="1" applyFill="1" applyAlignment="1">
      <alignment horizontal="center"/>
    </xf>
    <xf numFmtId="0" fontId="0" fillId="0" borderId="3" xfId="0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0" fontId="5" fillId="5" borderId="3" xfId="4" applyFill="1" applyBorder="1" applyAlignment="1">
      <alignment vertical="top"/>
    </xf>
    <xf numFmtId="0" fontId="3" fillId="2" borderId="1" xfId="2"/>
    <xf numFmtId="0" fontId="17" fillId="7" borderId="1" xfId="5"/>
    <xf numFmtId="166" fontId="17" fillId="7" borderId="1" xfId="5" applyNumberFormat="1"/>
    <xf numFmtId="2" fontId="17" fillId="7" borderId="1" xfId="5" applyNumberFormat="1"/>
    <xf numFmtId="1" fontId="17" fillId="7" borderId="1" xfId="5" applyNumberFormat="1"/>
    <xf numFmtId="167" fontId="17" fillId="7" borderId="1" xfId="5" applyNumberFormat="1"/>
    <xf numFmtId="0" fontId="0" fillId="3" borderId="6" xfId="3" applyFont="1" applyBorder="1" applyAlignment="1">
      <alignment horizontal="left" vertical="top" wrapText="1"/>
    </xf>
    <xf numFmtId="0" fontId="0" fillId="3" borderId="7" xfId="3" applyFont="1" applyBorder="1" applyAlignment="1">
      <alignment horizontal="left" vertical="top" wrapText="1"/>
    </xf>
    <xf numFmtId="0" fontId="0" fillId="3" borderId="8" xfId="3" applyFont="1" applyBorder="1" applyAlignment="1">
      <alignment horizontal="left" vertical="top" wrapText="1"/>
    </xf>
    <xf numFmtId="0" fontId="0" fillId="3" borderId="9" xfId="3" applyFont="1" applyBorder="1" applyAlignment="1">
      <alignment horizontal="left" vertical="top" wrapText="1"/>
    </xf>
    <xf numFmtId="0" fontId="0" fillId="3" borderId="10" xfId="3" applyFont="1" applyBorder="1" applyAlignment="1">
      <alignment horizontal="left" vertical="top" wrapText="1"/>
    </xf>
    <xf numFmtId="0" fontId="0" fillId="3" borderId="11" xfId="3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5" borderId="0" xfId="4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2" borderId="3" xfId="2" applyBorder="1" applyAlignment="1">
      <alignment horizontal="center" vertical="center"/>
    </xf>
    <xf numFmtId="14" fontId="3" fillId="2" borderId="3" xfId="2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6">
    <cellStyle name="Accent2" xfId="4" builtinId="33"/>
    <cellStyle name="Calculation" xfId="5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1" max="1" width="15.26953125" customWidth="1"/>
    <col min="2" max="2" width="43.7265625" customWidth="1"/>
  </cols>
  <sheetData>
    <row r="1" spans="1:2" ht="34.5" x14ac:dyDescent="0.95">
      <c r="A1" s="1" t="s">
        <v>0</v>
      </c>
    </row>
    <row r="3" spans="1:2" x14ac:dyDescent="0.35">
      <c r="A3" s="37" t="s">
        <v>78</v>
      </c>
      <c r="B3" s="35" t="s">
        <v>83</v>
      </c>
    </row>
    <row r="4" spans="1:2" x14ac:dyDescent="0.35">
      <c r="A4" s="37" t="s">
        <v>49</v>
      </c>
      <c r="B4" s="36">
        <v>44082</v>
      </c>
    </row>
    <row r="5" spans="1:2" ht="29" x14ac:dyDescent="0.35">
      <c r="A5" s="37" t="s">
        <v>79</v>
      </c>
      <c r="B5" s="35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5"/>
  <sheetViews>
    <sheetView topLeftCell="A9" zoomScale="120" zoomScaleNormal="120" workbookViewId="0">
      <selection activeCell="B25" sqref="B25"/>
    </sheetView>
  </sheetViews>
  <sheetFormatPr defaultRowHeight="14.5" x14ac:dyDescent="0.35"/>
  <cols>
    <col min="1" max="1" width="29.1796875" customWidth="1"/>
    <col min="2" max="2" width="17.81640625" customWidth="1"/>
    <col min="3" max="3" width="3" customWidth="1"/>
    <col min="4" max="4" width="10.7265625" customWidth="1"/>
    <col min="5" max="5" width="14.453125" customWidth="1"/>
    <col min="6" max="6" width="3" customWidth="1"/>
    <col min="7" max="7" width="33.7265625" customWidth="1"/>
    <col min="8" max="8" width="13.81640625" customWidth="1"/>
  </cols>
  <sheetData>
    <row r="1" spans="1:8" ht="34.5" x14ac:dyDescent="0.95">
      <c r="A1" s="1" t="s">
        <v>0</v>
      </c>
    </row>
    <row r="2" spans="1:8" ht="21" x14ac:dyDescent="0.5">
      <c r="A2" s="2" t="s">
        <v>2</v>
      </c>
    </row>
    <row r="3" spans="1:8" ht="18.5" x14ac:dyDescent="0.45">
      <c r="D3" s="34" t="s">
        <v>74</v>
      </c>
      <c r="E3" s="34" t="s">
        <v>2</v>
      </c>
      <c r="G3" s="22" t="s">
        <v>30</v>
      </c>
    </row>
    <row r="4" spans="1:8" x14ac:dyDescent="0.35">
      <c r="A4" s="3" t="s">
        <v>3</v>
      </c>
      <c r="B4" s="38">
        <v>81.52654970324339</v>
      </c>
      <c r="D4" s="3">
        <v>1995</v>
      </c>
      <c r="E4" s="3">
        <v>49</v>
      </c>
      <c r="G4" s="4" t="s">
        <v>28</v>
      </c>
      <c r="H4" s="5">
        <v>6272640</v>
      </c>
    </row>
    <row r="5" spans="1:8" x14ac:dyDescent="0.35">
      <c r="D5" s="3">
        <v>1996</v>
      </c>
      <c r="E5" s="3">
        <v>47</v>
      </c>
      <c r="G5" s="4" t="s">
        <v>39</v>
      </c>
      <c r="H5" s="5">
        <v>3000</v>
      </c>
    </row>
    <row r="6" spans="1:8" ht="18.5" x14ac:dyDescent="0.45">
      <c r="A6" s="22" t="s">
        <v>13</v>
      </c>
      <c r="D6" s="3">
        <v>1997</v>
      </c>
      <c r="E6" s="3">
        <v>51</v>
      </c>
      <c r="G6" s="4" t="s">
        <v>24</v>
      </c>
      <c r="H6" s="6">
        <v>60</v>
      </c>
    </row>
    <row r="7" spans="1:8" ht="15" customHeight="1" x14ac:dyDescent="0.35">
      <c r="A7" s="3" t="s">
        <v>1</v>
      </c>
      <c r="B7" s="38">
        <v>4</v>
      </c>
      <c r="D7" s="3">
        <v>1998</v>
      </c>
      <c r="E7" s="3">
        <v>52</v>
      </c>
      <c r="G7" s="4" t="s">
        <v>29</v>
      </c>
      <c r="H7" s="7">
        <v>8.8699999999999992</v>
      </c>
    </row>
    <row r="8" spans="1:8" ht="15" thickBot="1" x14ac:dyDescent="0.4">
      <c r="A8" s="3" t="s">
        <v>4</v>
      </c>
      <c r="B8" s="38">
        <v>7.5</v>
      </c>
      <c r="D8" s="3">
        <v>1999</v>
      </c>
      <c r="E8" s="3">
        <v>40</v>
      </c>
    </row>
    <row r="9" spans="1:8" ht="16.5" customHeight="1" x14ac:dyDescent="0.35">
      <c r="A9" s="3" t="s">
        <v>5</v>
      </c>
      <c r="B9" s="38">
        <v>21</v>
      </c>
      <c r="D9" s="3">
        <v>2000</v>
      </c>
      <c r="E9" s="3">
        <v>47</v>
      </c>
      <c r="G9" s="44" t="s">
        <v>77</v>
      </c>
      <c r="H9" s="45"/>
    </row>
    <row r="10" spans="1:8" x14ac:dyDescent="0.35">
      <c r="A10" s="8" t="s">
        <v>81</v>
      </c>
      <c r="B10" s="39">
        <f>(B8*B9*B7)</f>
        <v>630</v>
      </c>
      <c r="D10" s="3">
        <v>2001</v>
      </c>
      <c r="E10" s="3">
        <v>41</v>
      </c>
      <c r="G10" s="46"/>
      <c r="H10" s="47"/>
    </row>
    <row r="11" spans="1:8" x14ac:dyDescent="0.35">
      <c r="A11" s="8" t="s">
        <v>9</v>
      </c>
      <c r="B11" s="40">
        <f>B10/H4</f>
        <v>1.0043617998163452E-4</v>
      </c>
      <c r="D11" s="3">
        <v>2002</v>
      </c>
      <c r="E11" s="3">
        <v>46</v>
      </c>
      <c r="G11" s="46"/>
      <c r="H11" s="47"/>
    </row>
    <row r="12" spans="1:8" x14ac:dyDescent="0.35">
      <c r="D12" s="3">
        <v>2003</v>
      </c>
      <c r="E12" s="3">
        <v>41</v>
      </c>
      <c r="G12" s="46"/>
      <c r="H12" s="47"/>
    </row>
    <row r="13" spans="1:8" ht="19" thickBot="1" x14ac:dyDescent="0.5">
      <c r="A13" s="22" t="s">
        <v>25</v>
      </c>
      <c r="D13" s="3">
        <v>2004</v>
      </c>
      <c r="E13" s="3">
        <v>43</v>
      </c>
      <c r="G13" s="48"/>
      <c r="H13" s="49"/>
    </row>
    <row r="14" spans="1:8" x14ac:dyDescent="0.35">
      <c r="A14" s="3" t="s">
        <v>6</v>
      </c>
      <c r="B14" s="38">
        <v>400</v>
      </c>
      <c r="D14" s="3">
        <v>2005</v>
      </c>
      <c r="E14" s="3">
        <v>39</v>
      </c>
    </row>
    <row r="15" spans="1:8" x14ac:dyDescent="0.35">
      <c r="A15" s="8" t="s">
        <v>7</v>
      </c>
      <c r="B15" s="38">
        <v>2.5</v>
      </c>
      <c r="D15" s="3">
        <v>2006</v>
      </c>
      <c r="E15" s="3"/>
    </row>
    <row r="16" spans="1:8" x14ac:dyDescent="0.35">
      <c r="A16" s="8" t="s">
        <v>12</v>
      </c>
      <c r="B16" s="39">
        <f>B15*B14</f>
        <v>1000</v>
      </c>
      <c r="D16" s="3">
        <v>2007</v>
      </c>
      <c r="E16" s="3">
        <v>51</v>
      </c>
    </row>
    <row r="17" spans="1:5" x14ac:dyDescent="0.35">
      <c r="A17" s="8" t="s">
        <v>10</v>
      </c>
      <c r="B17" s="41">
        <f>B16/H5</f>
        <v>0.33333333333333331</v>
      </c>
      <c r="D17" s="3">
        <v>2008</v>
      </c>
      <c r="E17" s="3">
        <v>53</v>
      </c>
    </row>
    <row r="18" spans="1:5" x14ac:dyDescent="0.35">
      <c r="A18" s="8" t="s">
        <v>11</v>
      </c>
      <c r="B18" s="40">
        <f>B17/H6</f>
        <v>5.5555555555555549E-3</v>
      </c>
      <c r="D18" s="3">
        <v>2009</v>
      </c>
      <c r="E18" s="3">
        <v>58</v>
      </c>
    </row>
    <row r="19" spans="1:5" x14ac:dyDescent="0.35">
      <c r="A19" s="8" t="s">
        <v>8</v>
      </c>
      <c r="B19" s="42">
        <f>B18/B11</f>
        <v>55.31428571428571</v>
      </c>
      <c r="D19" s="3">
        <v>2010</v>
      </c>
      <c r="E19" s="3">
        <v>54</v>
      </c>
    </row>
    <row r="20" spans="1:5" x14ac:dyDescent="0.35">
      <c r="A20" s="8" t="s">
        <v>75</v>
      </c>
      <c r="B20" s="39">
        <f>ROUND(AVERAGE(E4:E25),0)</f>
        <v>49</v>
      </c>
      <c r="D20" s="3">
        <v>2011</v>
      </c>
      <c r="E20" s="3">
        <v>54</v>
      </c>
    </row>
    <row r="21" spans="1:5" x14ac:dyDescent="0.35">
      <c r="A21" s="8" t="s">
        <v>76</v>
      </c>
      <c r="B21" s="39">
        <f>MEDIAN(E4:E25)</f>
        <v>51</v>
      </c>
      <c r="D21" s="3">
        <v>2012</v>
      </c>
      <c r="E21" s="3">
        <v>52</v>
      </c>
    </row>
    <row r="22" spans="1:5" x14ac:dyDescent="0.35">
      <c r="D22" s="3">
        <v>2013</v>
      </c>
      <c r="E22" s="3">
        <v>57</v>
      </c>
    </row>
    <row r="23" spans="1:5" ht="18.5" x14ac:dyDescent="0.45">
      <c r="A23" s="22" t="s">
        <v>31</v>
      </c>
      <c r="D23" s="3">
        <v>2014</v>
      </c>
      <c r="E23" s="3">
        <v>54</v>
      </c>
    </row>
    <row r="24" spans="1:5" x14ac:dyDescent="0.35">
      <c r="A24" s="3" t="s">
        <v>14</v>
      </c>
      <c r="B24" s="42">
        <f>B19*B4</f>
        <v>4509.5828635851194</v>
      </c>
      <c r="D24" s="3">
        <v>2015</v>
      </c>
      <c r="E24" s="3">
        <v>51</v>
      </c>
    </row>
    <row r="25" spans="1:5" x14ac:dyDescent="0.35">
      <c r="A25" s="3" t="s">
        <v>15</v>
      </c>
      <c r="B25" s="43">
        <f>H7*B24</f>
        <v>40000.000000000007</v>
      </c>
      <c r="D25" s="3">
        <v>2016</v>
      </c>
      <c r="E25" s="3">
        <v>55</v>
      </c>
    </row>
  </sheetData>
  <mergeCells count="1">
    <mergeCell ref="G9:H13"/>
  </mergeCells>
  <pageMargins left="0.7" right="0.7" top="0.75" bottom="0.75" header="0.3" footer="0.3"/>
  <pageSetup scale="71" orientation="portrait" r:id="rId1"/>
  <headerFooter>
    <oddFooter>&amp;R&amp;F 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6"/>
  <sheetViews>
    <sheetView tabSelected="1" topLeftCell="B1" zoomScale="120" zoomScaleNormal="120" workbookViewId="0">
      <selection activeCell="B8" sqref="B8:B12"/>
    </sheetView>
  </sheetViews>
  <sheetFormatPr defaultRowHeight="14.5" x14ac:dyDescent="0.35"/>
  <cols>
    <col min="1" max="1" width="28.26953125" customWidth="1"/>
    <col min="2" max="2" width="13.54296875" customWidth="1"/>
    <col min="3" max="3" width="2.7265625" customWidth="1"/>
    <col min="4" max="4" width="10.453125" customWidth="1"/>
    <col min="5" max="6" width="14.54296875" customWidth="1"/>
    <col min="8" max="8" width="16.453125" bestFit="1" customWidth="1"/>
    <col min="9" max="9" width="13.7265625" bestFit="1" customWidth="1"/>
    <col min="10" max="10" width="10.26953125" bestFit="1" customWidth="1"/>
    <col min="11" max="11" width="3.1796875" customWidth="1"/>
    <col min="12" max="12" width="17.1796875" customWidth="1"/>
    <col min="13" max="13" width="21" customWidth="1"/>
    <col min="14" max="14" width="13.1796875" customWidth="1"/>
    <col min="15" max="15" width="15.26953125" bestFit="1" customWidth="1"/>
  </cols>
  <sheetData>
    <row r="1" spans="1:13" ht="34.5" x14ac:dyDescent="0.95">
      <c r="A1" s="1" t="s">
        <v>0</v>
      </c>
    </row>
    <row r="2" spans="1:13" ht="21" x14ac:dyDescent="0.5">
      <c r="A2" s="2" t="s">
        <v>72</v>
      </c>
    </row>
    <row r="4" spans="1:13" ht="17" x14ac:dyDescent="0.4">
      <c r="D4" s="28" t="s">
        <v>44</v>
      </c>
      <c r="E4" s="29" t="s">
        <v>45</v>
      </c>
      <c r="F4" s="29" t="s">
        <v>46</v>
      </c>
      <c r="G4" s="29" t="s">
        <v>19</v>
      </c>
      <c r="H4" s="29" t="s">
        <v>47</v>
      </c>
      <c r="I4" s="29" t="s">
        <v>48</v>
      </c>
      <c r="J4" s="29" t="s">
        <v>49</v>
      </c>
    </row>
    <row r="5" spans="1:13" ht="18.5" x14ac:dyDescent="0.45">
      <c r="A5" s="32" t="s">
        <v>43</v>
      </c>
      <c r="B5" s="23">
        <f ca="1">NOW()</f>
        <v>44083.638118750001</v>
      </c>
      <c r="D5" s="24" t="s">
        <v>84</v>
      </c>
      <c r="E5">
        <v>43</v>
      </c>
      <c r="F5">
        <v>69</v>
      </c>
      <c r="G5" s="25">
        <f>((MAX($M$8,E5)+MIN($M$9,F5))/2)-$M$7</f>
        <v>9.5</v>
      </c>
      <c r="H5" s="26">
        <f>SUM($G$5:G5)</f>
        <v>9.5</v>
      </c>
      <c r="I5" t="str">
        <f>IF(H5&gt;$B$10,"READY","NOT READY")</f>
        <v>NOT READY</v>
      </c>
      <c r="J5" s="27">
        <f>B9</f>
        <v>43074</v>
      </c>
      <c r="L5" s="22" t="s">
        <v>56</v>
      </c>
    </row>
    <row r="6" spans="1:13" ht="17" x14ac:dyDescent="0.4">
      <c r="D6" s="24" t="s">
        <v>85</v>
      </c>
      <c r="E6">
        <v>49</v>
      </c>
      <c r="F6">
        <v>73</v>
      </c>
      <c r="G6" s="25">
        <f t="shared" ref="G6:G69" si="0">((MAX($M$8,E6)+MIN($M$9,F6))/2)-$M$7</f>
        <v>11.5</v>
      </c>
      <c r="H6" s="26">
        <f>SUM($G$5:G6)</f>
        <v>21</v>
      </c>
      <c r="I6" t="str">
        <f t="shared" ref="I6:I69" si="1">IF(H6&gt;$B$10,"READY","NOT READY")</f>
        <v>NOT READY</v>
      </c>
      <c r="J6" s="27">
        <f>J5+1</f>
        <v>43075</v>
      </c>
      <c r="L6" s="30" t="s">
        <v>50</v>
      </c>
      <c r="M6" s="31" t="s">
        <v>51</v>
      </c>
    </row>
    <row r="7" spans="1:13" ht="18.5" x14ac:dyDescent="0.45">
      <c r="A7" s="22" t="s">
        <v>67</v>
      </c>
      <c r="D7" s="24" t="s">
        <v>86</v>
      </c>
      <c r="E7">
        <v>54</v>
      </c>
      <c r="F7">
        <v>62</v>
      </c>
      <c r="G7" s="25">
        <f t="shared" si="0"/>
        <v>8</v>
      </c>
      <c r="H7" s="26">
        <f>SUM($G$5:G7)</f>
        <v>29</v>
      </c>
      <c r="I7" t="str">
        <f t="shared" si="1"/>
        <v>NOT READY</v>
      </c>
      <c r="J7" s="27">
        <f t="shared" ref="J7:J70" si="2">J6+1</f>
        <v>43076</v>
      </c>
      <c r="L7" s="32" t="s">
        <v>52</v>
      </c>
      <c r="M7" s="3">
        <v>50</v>
      </c>
    </row>
    <row r="8" spans="1:13" x14ac:dyDescent="0.35">
      <c r="A8" s="32" t="s">
        <v>57</v>
      </c>
      <c r="B8" s="53" t="s">
        <v>64</v>
      </c>
      <c r="D8" s="24" t="s">
        <v>87</v>
      </c>
      <c r="E8">
        <v>57</v>
      </c>
      <c r="F8">
        <v>76</v>
      </c>
      <c r="G8" s="25">
        <f t="shared" si="0"/>
        <v>16.5</v>
      </c>
      <c r="H8" s="26">
        <f>SUM($G$5:G8)</f>
        <v>45.5</v>
      </c>
      <c r="I8" t="str">
        <f t="shared" si="1"/>
        <v>NOT READY</v>
      </c>
      <c r="J8" s="27">
        <f t="shared" si="2"/>
        <v>43077</v>
      </c>
      <c r="L8" s="32" t="s">
        <v>54</v>
      </c>
      <c r="M8" s="3">
        <v>50</v>
      </c>
    </row>
    <row r="9" spans="1:13" x14ac:dyDescent="0.35">
      <c r="A9" s="32" t="s">
        <v>53</v>
      </c>
      <c r="B9" s="54">
        <v>43074</v>
      </c>
      <c r="D9" s="24" t="s">
        <v>88</v>
      </c>
      <c r="E9">
        <v>62</v>
      </c>
      <c r="F9">
        <v>82</v>
      </c>
      <c r="G9" s="25">
        <f t="shared" si="0"/>
        <v>20</v>
      </c>
      <c r="H9" s="26">
        <f>SUM($G$5:G9)</f>
        <v>65.5</v>
      </c>
      <c r="I9" t="str">
        <f t="shared" si="1"/>
        <v>NOT READY</v>
      </c>
      <c r="J9" s="27">
        <f t="shared" si="2"/>
        <v>43078</v>
      </c>
      <c r="L9" s="32" t="s">
        <v>55</v>
      </c>
      <c r="M9" s="3">
        <v>78</v>
      </c>
    </row>
    <row r="10" spans="1:13" x14ac:dyDescent="0.35">
      <c r="A10" s="32" t="s">
        <v>68</v>
      </c>
      <c r="B10" s="55">
        <f>VLOOKUP(B8,Growth!L12:M21,2,FALSE)</f>
        <v>1930</v>
      </c>
      <c r="D10" s="24" t="s">
        <v>89</v>
      </c>
      <c r="E10">
        <v>63</v>
      </c>
      <c r="F10">
        <v>78</v>
      </c>
      <c r="G10" s="25">
        <f t="shared" si="0"/>
        <v>20.5</v>
      </c>
      <c r="H10" s="26">
        <f>SUM($G$5:G10)</f>
        <v>86</v>
      </c>
      <c r="I10" t="str">
        <f t="shared" si="1"/>
        <v>NOT READY</v>
      </c>
      <c r="J10" s="27">
        <f t="shared" si="2"/>
        <v>43079</v>
      </c>
    </row>
    <row r="11" spans="1:13" ht="18.5" x14ac:dyDescent="0.45">
      <c r="A11" s="32" t="s">
        <v>69</v>
      </c>
      <c r="B11" s="56">
        <f>VLOOKUP("READY",I4:J116,2,FALSE)</f>
        <v>43169</v>
      </c>
      <c r="D11" s="24" t="s">
        <v>90</v>
      </c>
      <c r="E11">
        <v>43</v>
      </c>
      <c r="F11">
        <v>63</v>
      </c>
      <c r="G11" s="25">
        <f t="shared" si="0"/>
        <v>6.5</v>
      </c>
      <c r="H11" s="26">
        <f>SUM($G$5:G11)</f>
        <v>92.5</v>
      </c>
      <c r="I11" t="str">
        <f t="shared" si="1"/>
        <v>NOT READY</v>
      </c>
      <c r="J11" s="27">
        <f t="shared" si="2"/>
        <v>43080</v>
      </c>
      <c r="L11" s="22" t="s">
        <v>70</v>
      </c>
    </row>
    <row r="12" spans="1:13" x14ac:dyDescent="0.35">
      <c r="A12" s="32" t="s">
        <v>71</v>
      </c>
      <c r="B12" s="55">
        <f>(B11-B9)</f>
        <v>95</v>
      </c>
      <c r="D12" s="24" t="s">
        <v>91</v>
      </c>
      <c r="E12">
        <v>39</v>
      </c>
      <c r="F12">
        <v>59</v>
      </c>
      <c r="G12" s="25">
        <f t="shared" si="0"/>
        <v>4.5</v>
      </c>
      <c r="H12" s="26">
        <f>SUM($G$5:G12)</f>
        <v>97</v>
      </c>
      <c r="I12" t="str">
        <f t="shared" si="1"/>
        <v>NOT READY</v>
      </c>
      <c r="J12" s="27">
        <f t="shared" si="2"/>
        <v>43081</v>
      </c>
      <c r="L12" s="30" t="s">
        <v>57</v>
      </c>
      <c r="M12" s="31" t="s">
        <v>47</v>
      </c>
    </row>
    <row r="13" spans="1:13" x14ac:dyDescent="0.35">
      <c r="D13" s="24" t="s">
        <v>92</v>
      </c>
      <c r="E13">
        <v>44</v>
      </c>
      <c r="F13">
        <v>53</v>
      </c>
      <c r="G13" s="25">
        <f t="shared" si="0"/>
        <v>1.5</v>
      </c>
      <c r="H13" s="26">
        <f>SUM($G$5:G13)</f>
        <v>98.5</v>
      </c>
      <c r="I13" t="str">
        <f t="shared" si="1"/>
        <v>NOT READY</v>
      </c>
      <c r="J13" s="27">
        <f t="shared" si="2"/>
        <v>43082</v>
      </c>
      <c r="L13" s="33" t="s">
        <v>58</v>
      </c>
      <c r="M13" s="3">
        <v>1679</v>
      </c>
    </row>
    <row r="14" spans="1:13" x14ac:dyDescent="0.35">
      <c r="D14" s="24" t="s">
        <v>93</v>
      </c>
      <c r="E14">
        <v>41</v>
      </c>
      <c r="F14">
        <v>77</v>
      </c>
      <c r="G14" s="25">
        <f t="shared" si="0"/>
        <v>13.5</v>
      </c>
      <c r="H14" s="26">
        <f>SUM($G$5:G14)</f>
        <v>112</v>
      </c>
      <c r="I14" t="str">
        <f t="shared" si="1"/>
        <v>NOT READY</v>
      </c>
      <c r="J14" s="27">
        <f t="shared" si="2"/>
        <v>43083</v>
      </c>
      <c r="L14" s="3" t="s">
        <v>59</v>
      </c>
      <c r="M14" s="3">
        <v>1721</v>
      </c>
    </row>
    <row r="15" spans="1:13" x14ac:dyDescent="0.35">
      <c r="D15" s="24" t="s">
        <v>94</v>
      </c>
      <c r="E15">
        <v>50</v>
      </c>
      <c r="F15">
        <v>78</v>
      </c>
      <c r="G15" s="25">
        <f t="shared" si="0"/>
        <v>14</v>
      </c>
      <c r="H15" s="26">
        <f>SUM($G$5:G15)</f>
        <v>126</v>
      </c>
      <c r="I15" t="str">
        <f t="shared" si="1"/>
        <v>NOT READY</v>
      </c>
      <c r="J15" s="27">
        <f t="shared" si="2"/>
        <v>43084</v>
      </c>
      <c r="L15" s="3" t="s">
        <v>60</v>
      </c>
      <c r="M15" s="3">
        <v>1763</v>
      </c>
    </row>
    <row r="16" spans="1:13" x14ac:dyDescent="0.35">
      <c r="D16" s="24" t="s">
        <v>95</v>
      </c>
      <c r="E16">
        <v>57</v>
      </c>
      <c r="F16">
        <v>76</v>
      </c>
      <c r="G16" s="25">
        <f t="shared" si="0"/>
        <v>16.5</v>
      </c>
      <c r="H16" s="26">
        <f>SUM($G$5:G16)</f>
        <v>142.5</v>
      </c>
      <c r="I16" t="str">
        <f t="shared" si="1"/>
        <v>NOT READY</v>
      </c>
      <c r="J16" s="27">
        <f t="shared" si="2"/>
        <v>43085</v>
      </c>
      <c r="L16" s="3" t="s">
        <v>61</v>
      </c>
      <c r="M16" s="3">
        <v>1804</v>
      </c>
    </row>
    <row r="17" spans="4:13" x14ac:dyDescent="0.35">
      <c r="D17" s="24" t="s">
        <v>96</v>
      </c>
      <c r="E17">
        <v>60</v>
      </c>
      <c r="F17">
        <v>72</v>
      </c>
      <c r="G17" s="25">
        <f t="shared" si="0"/>
        <v>16</v>
      </c>
      <c r="H17" s="26">
        <f>SUM($G$5:G17)</f>
        <v>158.5</v>
      </c>
      <c r="I17" t="str">
        <f t="shared" si="1"/>
        <v>NOT READY</v>
      </c>
      <c r="J17" s="27">
        <f t="shared" si="2"/>
        <v>43086</v>
      </c>
      <c r="L17" s="3" t="s">
        <v>62</v>
      </c>
      <c r="M17" s="3">
        <v>1846</v>
      </c>
    </row>
    <row r="18" spans="4:13" x14ac:dyDescent="0.35">
      <c r="D18" s="24" t="s">
        <v>97</v>
      </c>
      <c r="E18">
        <v>63</v>
      </c>
      <c r="F18">
        <v>81</v>
      </c>
      <c r="G18" s="25">
        <f t="shared" si="0"/>
        <v>20.5</v>
      </c>
      <c r="H18" s="26">
        <f>SUM($G$5:G18)</f>
        <v>179</v>
      </c>
      <c r="I18" t="str">
        <f t="shared" si="1"/>
        <v>NOT READY</v>
      </c>
      <c r="J18" s="27">
        <f t="shared" si="2"/>
        <v>43087</v>
      </c>
      <c r="L18" s="3" t="s">
        <v>63</v>
      </c>
      <c r="M18" s="3">
        <v>1909</v>
      </c>
    </row>
    <row r="19" spans="4:13" x14ac:dyDescent="0.35">
      <c r="D19" s="24" t="s">
        <v>98</v>
      </c>
      <c r="E19">
        <v>62</v>
      </c>
      <c r="F19">
        <v>71</v>
      </c>
      <c r="G19" s="25">
        <f t="shared" si="0"/>
        <v>16.5</v>
      </c>
      <c r="H19" s="26">
        <f>SUM($G$5:G19)</f>
        <v>195.5</v>
      </c>
      <c r="I19" t="str">
        <f t="shared" si="1"/>
        <v>NOT READY</v>
      </c>
      <c r="J19" s="27">
        <f t="shared" si="2"/>
        <v>43088</v>
      </c>
      <c r="L19" s="3" t="s">
        <v>64</v>
      </c>
      <c r="M19" s="3">
        <v>1930</v>
      </c>
    </row>
    <row r="20" spans="4:13" x14ac:dyDescent="0.35">
      <c r="D20" s="24" t="s">
        <v>99</v>
      </c>
      <c r="E20">
        <v>57</v>
      </c>
      <c r="F20">
        <v>82</v>
      </c>
      <c r="G20" s="25">
        <f t="shared" si="0"/>
        <v>17.5</v>
      </c>
      <c r="H20" s="26">
        <f>SUM($G$5:G20)</f>
        <v>213</v>
      </c>
      <c r="I20" t="str">
        <f t="shared" si="1"/>
        <v>NOT READY</v>
      </c>
      <c r="J20" s="27">
        <f t="shared" si="2"/>
        <v>43089</v>
      </c>
      <c r="L20" s="3" t="s">
        <v>65</v>
      </c>
      <c r="M20" s="3">
        <v>1971</v>
      </c>
    </row>
    <row r="21" spans="4:13" x14ac:dyDescent="0.35">
      <c r="D21" s="24" t="s">
        <v>100</v>
      </c>
      <c r="E21">
        <v>62</v>
      </c>
      <c r="F21">
        <v>78</v>
      </c>
      <c r="G21" s="25">
        <f t="shared" si="0"/>
        <v>20</v>
      </c>
      <c r="H21" s="26">
        <f>SUM($G$5:G21)</f>
        <v>233</v>
      </c>
      <c r="I21" t="str">
        <f t="shared" si="1"/>
        <v>NOT READY</v>
      </c>
      <c r="J21" s="27">
        <f t="shared" si="2"/>
        <v>43090</v>
      </c>
      <c r="L21" s="8" t="s">
        <v>66</v>
      </c>
      <c r="M21" s="8">
        <v>1992</v>
      </c>
    </row>
    <row r="22" spans="4:13" x14ac:dyDescent="0.35">
      <c r="D22" s="24" t="s">
        <v>101</v>
      </c>
      <c r="E22">
        <v>61</v>
      </c>
      <c r="F22">
        <v>76</v>
      </c>
      <c r="G22" s="25">
        <f t="shared" si="0"/>
        <v>18.5</v>
      </c>
      <c r="H22" s="26">
        <f>SUM($G$5:G22)</f>
        <v>251.5</v>
      </c>
      <c r="I22" t="str">
        <f t="shared" si="1"/>
        <v>NOT READY</v>
      </c>
      <c r="J22" s="27">
        <f t="shared" si="2"/>
        <v>43091</v>
      </c>
    </row>
    <row r="23" spans="4:13" x14ac:dyDescent="0.35">
      <c r="D23" s="24" t="s">
        <v>102</v>
      </c>
      <c r="E23">
        <v>56</v>
      </c>
      <c r="F23">
        <v>64</v>
      </c>
      <c r="G23" s="25">
        <f t="shared" si="0"/>
        <v>10</v>
      </c>
      <c r="H23" s="26">
        <f>SUM($G$5:G23)</f>
        <v>261.5</v>
      </c>
      <c r="I23" t="str">
        <f t="shared" si="1"/>
        <v>NOT READY</v>
      </c>
      <c r="J23" s="27">
        <f t="shared" si="2"/>
        <v>43092</v>
      </c>
    </row>
    <row r="24" spans="4:13" x14ac:dyDescent="0.35">
      <c r="D24" s="24" t="s">
        <v>103</v>
      </c>
      <c r="E24">
        <v>50</v>
      </c>
      <c r="F24">
        <v>71</v>
      </c>
      <c r="G24" s="25">
        <f t="shared" si="0"/>
        <v>10.5</v>
      </c>
      <c r="H24" s="26">
        <f>SUM($G$5:G24)</f>
        <v>272</v>
      </c>
      <c r="I24" t="str">
        <f t="shared" si="1"/>
        <v>NOT READY</v>
      </c>
      <c r="J24" s="27">
        <f t="shared" si="2"/>
        <v>43093</v>
      </c>
    </row>
    <row r="25" spans="4:13" x14ac:dyDescent="0.35">
      <c r="D25" s="24" t="s">
        <v>104</v>
      </c>
      <c r="E25">
        <v>52</v>
      </c>
      <c r="F25">
        <v>73</v>
      </c>
      <c r="G25" s="25">
        <f t="shared" si="0"/>
        <v>12.5</v>
      </c>
      <c r="H25" s="26">
        <f>SUM($G$5:G25)</f>
        <v>284.5</v>
      </c>
      <c r="I25" t="str">
        <f t="shared" si="1"/>
        <v>NOT READY</v>
      </c>
      <c r="J25" s="27">
        <f t="shared" si="2"/>
        <v>43094</v>
      </c>
    </row>
    <row r="26" spans="4:13" x14ac:dyDescent="0.35">
      <c r="D26" s="24" t="s">
        <v>105</v>
      </c>
      <c r="E26">
        <v>54</v>
      </c>
      <c r="F26">
        <v>73</v>
      </c>
      <c r="G26" s="25">
        <f t="shared" si="0"/>
        <v>13.5</v>
      </c>
      <c r="H26" s="26">
        <f>SUM($G$5:G26)</f>
        <v>298</v>
      </c>
      <c r="I26" t="str">
        <f t="shared" si="1"/>
        <v>NOT READY</v>
      </c>
      <c r="J26" s="27">
        <f t="shared" si="2"/>
        <v>43095</v>
      </c>
    </row>
    <row r="27" spans="4:13" x14ac:dyDescent="0.35">
      <c r="D27" s="24" t="s">
        <v>106</v>
      </c>
      <c r="E27">
        <v>61</v>
      </c>
      <c r="F27">
        <v>78</v>
      </c>
      <c r="G27" s="25">
        <f t="shared" si="0"/>
        <v>19.5</v>
      </c>
      <c r="H27" s="26">
        <f>SUM($G$5:G27)</f>
        <v>317.5</v>
      </c>
      <c r="I27" t="str">
        <f t="shared" si="1"/>
        <v>NOT READY</v>
      </c>
      <c r="J27" s="27">
        <f t="shared" si="2"/>
        <v>43096</v>
      </c>
    </row>
    <row r="28" spans="4:13" x14ac:dyDescent="0.35">
      <c r="D28" s="24" t="s">
        <v>107</v>
      </c>
      <c r="E28">
        <v>63</v>
      </c>
      <c r="F28">
        <v>80</v>
      </c>
      <c r="G28" s="25">
        <f t="shared" si="0"/>
        <v>20.5</v>
      </c>
      <c r="H28" s="26">
        <f>SUM($G$5:G28)</f>
        <v>338</v>
      </c>
      <c r="I28" t="str">
        <f t="shared" si="1"/>
        <v>NOT READY</v>
      </c>
      <c r="J28" s="27">
        <f t="shared" si="2"/>
        <v>43097</v>
      </c>
    </row>
    <row r="29" spans="4:13" x14ac:dyDescent="0.35">
      <c r="D29" s="24" t="s">
        <v>108</v>
      </c>
      <c r="E29">
        <v>67</v>
      </c>
      <c r="F29">
        <v>86</v>
      </c>
      <c r="G29" s="25">
        <f t="shared" si="0"/>
        <v>22.5</v>
      </c>
      <c r="H29" s="26">
        <f>SUM($G$5:G29)</f>
        <v>360.5</v>
      </c>
      <c r="I29" t="str">
        <f t="shared" si="1"/>
        <v>NOT READY</v>
      </c>
      <c r="J29" s="27">
        <f t="shared" si="2"/>
        <v>43098</v>
      </c>
    </row>
    <row r="30" spans="4:13" x14ac:dyDescent="0.35">
      <c r="D30" s="24" t="s">
        <v>109</v>
      </c>
      <c r="E30">
        <v>66</v>
      </c>
      <c r="F30">
        <v>77</v>
      </c>
      <c r="G30" s="25">
        <f t="shared" si="0"/>
        <v>21.5</v>
      </c>
      <c r="H30" s="26">
        <f>SUM($G$5:G30)</f>
        <v>382</v>
      </c>
      <c r="I30" t="str">
        <f t="shared" si="1"/>
        <v>NOT READY</v>
      </c>
      <c r="J30" s="27">
        <f t="shared" si="2"/>
        <v>43099</v>
      </c>
    </row>
    <row r="31" spans="4:13" x14ac:dyDescent="0.35">
      <c r="D31" s="24" t="s">
        <v>110</v>
      </c>
      <c r="E31">
        <v>66</v>
      </c>
      <c r="F31">
        <v>87</v>
      </c>
      <c r="G31" s="25">
        <f t="shared" si="0"/>
        <v>22</v>
      </c>
      <c r="H31" s="26">
        <f>SUM($G$5:G31)</f>
        <v>404</v>
      </c>
      <c r="I31" t="str">
        <f t="shared" si="1"/>
        <v>NOT READY</v>
      </c>
      <c r="J31" s="27">
        <f t="shared" si="2"/>
        <v>43100</v>
      </c>
    </row>
    <row r="32" spans="4:13" x14ac:dyDescent="0.35">
      <c r="D32" s="24" t="s">
        <v>111</v>
      </c>
      <c r="E32">
        <v>62</v>
      </c>
      <c r="F32">
        <v>89</v>
      </c>
      <c r="G32" s="25">
        <f t="shared" si="0"/>
        <v>20</v>
      </c>
      <c r="H32" s="26">
        <f>SUM($G$5:G32)</f>
        <v>424</v>
      </c>
      <c r="I32" t="str">
        <f t="shared" si="1"/>
        <v>NOT READY</v>
      </c>
      <c r="J32" s="27">
        <f t="shared" si="2"/>
        <v>43101</v>
      </c>
    </row>
    <row r="33" spans="4:10" x14ac:dyDescent="0.35">
      <c r="D33" s="24" t="s">
        <v>112</v>
      </c>
      <c r="E33">
        <v>65</v>
      </c>
      <c r="F33">
        <v>95</v>
      </c>
      <c r="G33" s="25">
        <f t="shared" si="0"/>
        <v>21.5</v>
      </c>
      <c r="H33" s="26">
        <f>SUM($G$5:G33)</f>
        <v>445.5</v>
      </c>
      <c r="I33" t="str">
        <f t="shared" si="1"/>
        <v>NOT READY</v>
      </c>
      <c r="J33" s="27">
        <f t="shared" si="2"/>
        <v>43102</v>
      </c>
    </row>
    <row r="34" spans="4:10" x14ac:dyDescent="0.35">
      <c r="D34" s="24" t="s">
        <v>113</v>
      </c>
      <c r="E34">
        <v>73</v>
      </c>
      <c r="F34">
        <v>91</v>
      </c>
      <c r="G34" s="25">
        <f t="shared" si="0"/>
        <v>25.5</v>
      </c>
      <c r="H34" s="26">
        <f>SUM($G$5:G34)</f>
        <v>471</v>
      </c>
      <c r="I34" t="str">
        <f t="shared" si="1"/>
        <v>NOT READY</v>
      </c>
      <c r="J34" s="27">
        <f t="shared" si="2"/>
        <v>43103</v>
      </c>
    </row>
    <row r="35" spans="4:10" x14ac:dyDescent="0.35">
      <c r="D35" s="24" t="s">
        <v>114</v>
      </c>
      <c r="E35">
        <v>65</v>
      </c>
      <c r="F35">
        <v>77</v>
      </c>
      <c r="G35" s="25">
        <f t="shared" si="0"/>
        <v>21</v>
      </c>
      <c r="H35" s="26">
        <f>SUM($G$5:G35)</f>
        <v>492</v>
      </c>
      <c r="I35" t="str">
        <f t="shared" si="1"/>
        <v>NOT READY</v>
      </c>
      <c r="J35" s="27">
        <f t="shared" si="2"/>
        <v>43104</v>
      </c>
    </row>
    <row r="36" spans="4:10" x14ac:dyDescent="0.35">
      <c r="D36" s="24" t="s">
        <v>115</v>
      </c>
      <c r="E36">
        <v>63</v>
      </c>
      <c r="F36">
        <v>70</v>
      </c>
      <c r="G36" s="25">
        <f t="shared" si="0"/>
        <v>16.5</v>
      </c>
      <c r="H36" s="26">
        <f>SUM($G$5:G36)</f>
        <v>508.5</v>
      </c>
      <c r="I36" t="str">
        <f t="shared" si="1"/>
        <v>NOT READY</v>
      </c>
      <c r="J36" s="27">
        <f t="shared" si="2"/>
        <v>43105</v>
      </c>
    </row>
    <row r="37" spans="4:10" x14ac:dyDescent="0.35">
      <c r="D37" s="24" t="s">
        <v>116</v>
      </c>
      <c r="E37">
        <v>65</v>
      </c>
      <c r="F37">
        <v>77</v>
      </c>
      <c r="G37" s="25">
        <f t="shared" si="0"/>
        <v>21</v>
      </c>
      <c r="H37" s="26">
        <f>SUM($G$5:G37)</f>
        <v>529.5</v>
      </c>
      <c r="I37" t="str">
        <f t="shared" si="1"/>
        <v>NOT READY</v>
      </c>
      <c r="J37" s="27">
        <f t="shared" si="2"/>
        <v>43106</v>
      </c>
    </row>
    <row r="38" spans="4:10" x14ac:dyDescent="0.35">
      <c r="D38" s="24" t="s">
        <v>117</v>
      </c>
      <c r="E38">
        <v>70</v>
      </c>
      <c r="F38">
        <v>81</v>
      </c>
      <c r="G38" s="25">
        <f t="shared" si="0"/>
        <v>24</v>
      </c>
      <c r="H38" s="26">
        <f>SUM($G$5:G38)</f>
        <v>553.5</v>
      </c>
      <c r="I38" t="str">
        <f t="shared" si="1"/>
        <v>NOT READY</v>
      </c>
      <c r="J38" s="27">
        <f t="shared" si="2"/>
        <v>43107</v>
      </c>
    </row>
    <row r="39" spans="4:10" x14ac:dyDescent="0.35">
      <c r="D39" s="24" t="s">
        <v>118</v>
      </c>
      <c r="E39">
        <v>64</v>
      </c>
      <c r="F39">
        <v>76</v>
      </c>
      <c r="G39" s="25">
        <f t="shared" si="0"/>
        <v>20</v>
      </c>
      <c r="H39" s="26">
        <f>SUM($G$5:G39)</f>
        <v>573.5</v>
      </c>
      <c r="I39" t="str">
        <f t="shared" si="1"/>
        <v>NOT READY</v>
      </c>
      <c r="J39" s="27">
        <f t="shared" si="2"/>
        <v>43108</v>
      </c>
    </row>
    <row r="40" spans="4:10" x14ac:dyDescent="0.35">
      <c r="D40" s="24" t="s">
        <v>119</v>
      </c>
      <c r="E40">
        <v>60</v>
      </c>
      <c r="F40">
        <v>81</v>
      </c>
      <c r="G40" s="25">
        <f t="shared" si="0"/>
        <v>19</v>
      </c>
      <c r="H40" s="26">
        <f>SUM($G$5:G40)</f>
        <v>592.5</v>
      </c>
      <c r="I40" t="str">
        <f t="shared" si="1"/>
        <v>NOT READY</v>
      </c>
      <c r="J40" s="27">
        <f t="shared" si="2"/>
        <v>43109</v>
      </c>
    </row>
    <row r="41" spans="4:10" x14ac:dyDescent="0.35">
      <c r="D41" s="24" t="s">
        <v>120</v>
      </c>
      <c r="E41">
        <v>69</v>
      </c>
      <c r="F41">
        <v>85</v>
      </c>
      <c r="G41" s="25">
        <f t="shared" si="0"/>
        <v>23.5</v>
      </c>
      <c r="H41" s="26">
        <f>SUM($G$5:G41)</f>
        <v>616</v>
      </c>
      <c r="I41" t="str">
        <f t="shared" si="1"/>
        <v>NOT READY</v>
      </c>
      <c r="J41" s="27">
        <f t="shared" si="2"/>
        <v>43110</v>
      </c>
    </row>
    <row r="42" spans="4:10" x14ac:dyDescent="0.35">
      <c r="D42" s="24" t="s">
        <v>121</v>
      </c>
      <c r="E42">
        <v>64</v>
      </c>
      <c r="F42">
        <v>79</v>
      </c>
      <c r="G42" s="25">
        <f t="shared" si="0"/>
        <v>21</v>
      </c>
      <c r="H42" s="26">
        <f>SUM($G$5:G42)</f>
        <v>637</v>
      </c>
      <c r="I42" t="str">
        <f t="shared" si="1"/>
        <v>NOT READY</v>
      </c>
      <c r="J42" s="27">
        <f t="shared" si="2"/>
        <v>43111</v>
      </c>
    </row>
    <row r="43" spans="4:10" x14ac:dyDescent="0.35">
      <c r="D43" s="24" t="s">
        <v>122</v>
      </c>
      <c r="E43">
        <v>63</v>
      </c>
      <c r="F43">
        <v>82</v>
      </c>
      <c r="G43" s="25">
        <f t="shared" si="0"/>
        <v>20.5</v>
      </c>
      <c r="H43" s="26">
        <f>SUM($G$5:G43)</f>
        <v>657.5</v>
      </c>
      <c r="I43" t="str">
        <f t="shared" si="1"/>
        <v>NOT READY</v>
      </c>
      <c r="J43" s="27">
        <f t="shared" si="2"/>
        <v>43112</v>
      </c>
    </row>
    <row r="44" spans="4:10" x14ac:dyDescent="0.35">
      <c r="D44" s="24" t="s">
        <v>123</v>
      </c>
      <c r="E44">
        <v>64</v>
      </c>
      <c r="F44">
        <v>93</v>
      </c>
      <c r="G44" s="25">
        <f t="shared" si="0"/>
        <v>21</v>
      </c>
      <c r="H44" s="26">
        <f>SUM($G$5:G44)</f>
        <v>678.5</v>
      </c>
      <c r="I44" t="str">
        <f t="shared" si="1"/>
        <v>NOT READY</v>
      </c>
      <c r="J44" s="27">
        <f t="shared" si="2"/>
        <v>43113</v>
      </c>
    </row>
    <row r="45" spans="4:10" x14ac:dyDescent="0.35">
      <c r="D45" s="24" t="s">
        <v>124</v>
      </c>
      <c r="E45">
        <v>68</v>
      </c>
      <c r="F45">
        <v>85</v>
      </c>
      <c r="G45" s="25">
        <f t="shared" si="0"/>
        <v>23</v>
      </c>
      <c r="H45" s="26">
        <f>SUM($G$5:G45)</f>
        <v>701.5</v>
      </c>
      <c r="I45" t="str">
        <f t="shared" si="1"/>
        <v>NOT READY</v>
      </c>
      <c r="J45" s="27">
        <f t="shared" si="2"/>
        <v>43114</v>
      </c>
    </row>
    <row r="46" spans="4:10" x14ac:dyDescent="0.35">
      <c r="D46" s="24" t="s">
        <v>125</v>
      </c>
      <c r="E46">
        <v>72</v>
      </c>
      <c r="F46">
        <v>89</v>
      </c>
      <c r="G46" s="25">
        <f t="shared" si="0"/>
        <v>25</v>
      </c>
      <c r="H46" s="26">
        <f>SUM($G$5:G46)</f>
        <v>726.5</v>
      </c>
      <c r="I46" t="str">
        <f t="shared" si="1"/>
        <v>NOT READY</v>
      </c>
      <c r="J46" s="27">
        <f t="shared" si="2"/>
        <v>43115</v>
      </c>
    </row>
    <row r="47" spans="4:10" x14ac:dyDescent="0.35">
      <c r="D47" s="24" t="s">
        <v>126</v>
      </c>
      <c r="E47">
        <v>62</v>
      </c>
      <c r="F47">
        <v>83</v>
      </c>
      <c r="G47" s="25">
        <f t="shared" si="0"/>
        <v>20</v>
      </c>
      <c r="H47" s="26">
        <f>SUM($G$5:G47)</f>
        <v>746.5</v>
      </c>
      <c r="I47" t="str">
        <f t="shared" si="1"/>
        <v>NOT READY</v>
      </c>
      <c r="J47" s="27">
        <f t="shared" si="2"/>
        <v>43116</v>
      </c>
    </row>
    <row r="48" spans="4:10" x14ac:dyDescent="0.35">
      <c r="D48" s="24" t="s">
        <v>127</v>
      </c>
      <c r="E48">
        <v>64</v>
      </c>
      <c r="F48">
        <v>79</v>
      </c>
      <c r="G48" s="25">
        <f t="shared" si="0"/>
        <v>21</v>
      </c>
      <c r="H48" s="26">
        <f>SUM($G$5:G48)</f>
        <v>767.5</v>
      </c>
      <c r="I48" t="str">
        <f t="shared" si="1"/>
        <v>NOT READY</v>
      </c>
      <c r="J48" s="27">
        <f t="shared" si="2"/>
        <v>43117</v>
      </c>
    </row>
    <row r="49" spans="4:10" x14ac:dyDescent="0.35">
      <c r="D49" s="24" t="s">
        <v>128</v>
      </c>
      <c r="E49">
        <v>67</v>
      </c>
      <c r="F49">
        <v>79</v>
      </c>
      <c r="G49" s="25">
        <f t="shared" si="0"/>
        <v>22.5</v>
      </c>
      <c r="H49" s="26">
        <f>SUM($G$5:G49)</f>
        <v>790</v>
      </c>
      <c r="I49" t="str">
        <f t="shared" si="1"/>
        <v>NOT READY</v>
      </c>
      <c r="J49" s="27">
        <f t="shared" si="2"/>
        <v>43118</v>
      </c>
    </row>
    <row r="50" spans="4:10" x14ac:dyDescent="0.35">
      <c r="D50" s="24" t="s">
        <v>129</v>
      </c>
      <c r="E50">
        <v>64</v>
      </c>
      <c r="F50">
        <v>77</v>
      </c>
      <c r="G50" s="25">
        <f t="shared" si="0"/>
        <v>20.5</v>
      </c>
      <c r="H50" s="26">
        <f>SUM($G$5:G50)</f>
        <v>810.5</v>
      </c>
      <c r="I50" t="str">
        <f t="shared" si="1"/>
        <v>NOT READY</v>
      </c>
      <c r="J50" s="27">
        <f t="shared" si="2"/>
        <v>43119</v>
      </c>
    </row>
    <row r="51" spans="4:10" x14ac:dyDescent="0.35">
      <c r="D51" s="24" t="s">
        <v>130</v>
      </c>
      <c r="E51">
        <v>61</v>
      </c>
      <c r="F51">
        <v>84</v>
      </c>
      <c r="G51" s="25">
        <f t="shared" si="0"/>
        <v>19.5</v>
      </c>
      <c r="H51" s="26">
        <f>SUM($G$5:G51)</f>
        <v>830</v>
      </c>
      <c r="I51" t="str">
        <f t="shared" si="1"/>
        <v>NOT READY</v>
      </c>
      <c r="J51" s="27">
        <f t="shared" si="2"/>
        <v>43120</v>
      </c>
    </row>
    <row r="52" spans="4:10" x14ac:dyDescent="0.35">
      <c r="D52" s="24" t="s">
        <v>131</v>
      </c>
      <c r="E52">
        <v>64</v>
      </c>
      <c r="F52">
        <v>86</v>
      </c>
      <c r="G52" s="25">
        <f t="shared" si="0"/>
        <v>21</v>
      </c>
      <c r="H52" s="26">
        <f>SUM($G$5:G52)</f>
        <v>851</v>
      </c>
      <c r="I52" t="str">
        <f t="shared" si="1"/>
        <v>NOT READY</v>
      </c>
      <c r="J52" s="27">
        <f t="shared" si="2"/>
        <v>43121</v>
      </c>
    </row>
    <row r="53" spans="4:10" x14ac:dyDescent="0.35">
      <c r="D53" s="24" t="s">
        <v>132</v>
      </c>
      <c r="E53">
        <v>65</v>
      </c>
      <c r="F53">
        <v>83</v>
      </c>
      <c r="G53" s="25">
        <f t="shared" si="0"/>
        <v>21.5</v>
      </c>
      <c r="H53" s="26">
        <f>SUM($G$5:G53)</f>
        <v>872.5</v>
      </c>
      <c r="I53" t="str">
        <f t="shared" si="1"/>
        <v>NOT READY</v>
      </c>
      <c r="J53" s="27">
        <f t="shared" si="2"/>
        <v>43122</v>
      </c>
    </row>
    <row r="54" spans="4:10" x14ac:dyDescent="0.35">
      <c r="D54" s="24" t="s">
        <v>133</v>
      </c>
      <c r="E54">
        <v>67</v>
      </c>
      <c r="F54">
        <v>82</v>
      </c>
      <c r="G54" s="25">
        <f t="shared" si="0"/>
        <v>22.5</v>
      </c>
      <c r="H54" s="26">
        <f>SUM($G$5:G54)</f>
        <v>895</v>
      </c>
      <c r="I54" t="str">
        <f t="shared" si="1"/>
        <v>NOT READY</v>
      </c>
      <c r="J54" s="27">
        <f t="shared" si="2"/>
        <v>43123</v>
      </c>
    </row>
    <row r="55" spans="4:10" x14ac:dyDescent="0.35">
      <c r="D55" s="24" t="s">
        <v>134</v>
      </c>
      <c r="E55">
        <v>63</v>
      </c>
      <c r="F55">
        <v>76</v>
      </c>
      <c r="G55" s="25">
        <f t="shared" si="0"/>
        <v>19.5</v>
      </c>
      <c r="H55" s="26">
        <f>SUM($G$5:G55)</f>
        <v>914.5</v>
      </c>
      <c r="I55" t="str">
        <f t="shared" si="1"/>
        <v>NOT READY</v>
      </c>
      <c r="J55" s="27">
        <f t="shared" si="2"/>
        <v>43124</v>
      </c>
    </row>
    <row r="56" spans="4:10" x14ac:dyDescent="0.35">
      <c r="D56" s="24" t="s">
        <v>135</v>
      </c>
      <c r="E56">
        <v>59</v>
      </c>
      <c r="F56">
        <v>71</v>
      </c>
      <c r="G56" s="25">
        <f t="shared" si="0"/>
        <v>15</v>
      </c>
      <c r="H56" s="26">
        <f>SUM($G$5:G56)</f>
        <v>929.5</v>
      </c>
      <c r="I56" t="str">
        <f t="shared" si="1"/>
        <v>NOT READY</v>
      </c>
      <c r="J56" s="27">
        <f t="shared" si="2"/>
        <v>43125</v>
      </c>
    </row>
    <row r="57" spans="4:10" x14ac:dyDescent="0.35">
      <c r="D57" s="24" t="s">
        <v>136</v>
      </c>
      <c r="E57">
        <v>59</v>
      </c>
      <c r="F57">
        <v>80</v>
      </c>
      <c r="G57" s="25">
        <f t="shared" si="0"/>
        <v>18.5</v>
      </c>
      <c r="H57" s="26">
        <f>SUM($G$5:G57)</f>
        <v>948</v>
      </c>
      <c r="I57" t="str">
        <f t="shared" si="1"/>
        <v>NOT READY</v>
      </c>
      <c r="J57" s="27">
        <f t="shared" si="2"/>
        <v>43126</v>
      </c>
    </row>
    <row r="58" spans="4:10" x14ac:dyDescent="0.35">
      <c r="D58" s="24" t="s">
        <v>137</v>
      </c>
      <c r="E58">
        <v>61</v>
      </c>
      <c r="F58">
        <v>82</v>
      </c>
      <c r="G58" s="25">
        <f t="shared" si="0"/>
        <v>19.5</v>
      </c>
      <c r="H58" s="26">
        <f>SUM($G$5:G58)</f>
        <v>967.5</v>
      </c>
      <c r="I58" t="str">
        <f t="shared" si="1"/>
        <v>NOT READY</v>
      </c>
      <c r="J58" s="27">
        <f t="shared" si="2"/>
        <v>43127</v>
      </c>
    </row>
    <row r="59" spans="4:10" x14ac:dyDescent="0.35">
      <c r="D59" s="24" t="s">
        <v>138</v>
      </c>
      <c r="E59">
        <v>65</v>
      </c>
      <c r="F59">
        <v>89</v>
      </c>
      <c r="G59" s="25">
        <f t="shared" si="0"/>
        <v>21.5</v>
      </c>
      <c r="H59" s="26">
        <f>SUM($G$5:G59)</f>
        <v>989</v>
      </c>
      <c r="I59" t="str">
        <f t="shared" si="1"/>
        <v>NOT READY</v>
      </c>
      <c r="J59" s="27">
        <f t="shared" si="2"/>
        <v>43128</v>
      </c>
    </row>
    <row r="60" spans="4:10" x14ac:dyDescent="0.35">
      <c r="D60" s="24" t="s">
        <v>139</v>
      </c>
      <c r="E60">
        <v>66</v>
      </c>
      <c r="F60">
        <v>79</v>
      </c>
      <c r="G60" s="25">
        <f t="shared" si="0"/>
        <v>22</v>
      </c>
      <c r="H60" s="26">
        <f>SUM($G$5:G60)</f>
        <v>1011</v>
      </c>
      <c r="I60" t="str">
        <f t="shared" si="1"/>
        <v>NOT READY</v>
      </c>
      <c r="J60" s="27">
        <f t="shared" si="2"/>
        <v>43129</v>
      </c>
    </row>
    <row r="61" spans="4:10" x14ac:dyDescent="0.35">
      <c r="D61" s="24" t="s">
        <v>140</v>
      </c>
      <c r="E61">
        <v>58</v>
      </c>
      <c r="F61">
        <v>74</v>
      </c>
      <c r="G61" s="25">
        <f t="shared" si="0"/>
        <v>16</v>
      </c>
      <c r="H61" s="26">
        <f>SUM($G$5:G61)</f>
        <v>1027</v>
      </c>
      <c r="I61" t="str">
        <f t="shared" si="1"/>
        <v>NOT READY</v>
      </c>
      <c r="J61" s="27">
        <f t="shared" si="2"/>
        <v>43130</v>
      </c>
    </row>
    <row r="62" spans="4:10" x14ac:dyDescent="0.35">
      <c r="D62" s="24" t="s">
        <v>141</v>
      </c>
      <c r="E62">
        <v>60</v>
      </c>
      <c r="F62">
        <v>70</v>
      </c>
      <c r="G62" s="25">
        <f t="shared" si="0"/>
        <v>15</v>
      </c>
      <c r="H62" s="26">
        <f>SUM($G$5:G62)</f>
        <v>1042</v>
      </c>
      <c r="I62" t="str">
        <f t="shared" si="1"/>
        <v>NOT READY</v>
      </c>
      <c r="J62" s="27">
        <f t="shared" si="2"/>
        <v>43131</v>
      </c>
    </row>
    <row r="63" spans="4:10" x14ac:dyDescent="0.35">
      <c r="D63" s="24" t="s">
        <v>142</v>
      </c>
      <c r="E63">
        <v>58</v>
      </c>
      <c r="F63">
        <v>82</v>
      </c>
      <c r="G63" s="25">
        <f t="shared" si="0"/>
        <v>18</v>
      </c>
      <c r="H63" s="26">
        <f>SUM($G$5:G63)</f>
        <v>1060</v>
      </c>
      <c r="I63" t="str">
        <f t="shared" si="1"/>
        <v>NOT READY</v>
      </c>
      <c r="J63" s="27">
        <f t="shared" si="2"/>
        <v>43132</v>
      </c>
    </row>
    <row r="64" spans="4:10" x14ac:dyDescent="0.35">
      <c r="D64" s="24" t="s">
        <v>143</v>
      </c>
      <c r="E64">
        <v>63</v>
      </c>
      <c r="F64">
        <v>82</v>
      </c>
      <c r="G64" s="25">
        <f t="shared" si="0"/>
        <v>20.5</v>
      </c>
      <c r="H64" s="26">
        <f>SUM($G$5:G64)</f>
        <v>1080.5</v>
      </c>
      <c r="I64" t="str">
        <f t="shared" si="1"/>
        <v>NOT READY</v>
      </c>
      <c r="J64" s="27">
        <f t="shared" si="2"/>
        <v>43133</v>
      </c>
    </row>
    <row r="65" spans="4:10" x14ac:dyDescent="0.35">
      <c r="D65" s="24" t="s">
        <v>144</v>
      </c>
      <c r="E65">
        <v>70</v>
      </c>
      <c r="F65">
        <v>86</v>
      </c>
      <c r="G65" s="25">
        <f t="shared" si="0"/>
        <v>24</v>
      </c>
      <c r="H65" s="26">
        <f>SUM($G$5:G65)</f>
        <v>1104.5</v>
      </c>
      <c r="I65" t="str">
        <f t="shared" si="1"/>
        <v>NOT READY</v>
      </c>
      <c r="J65" s="27">
        <f t="shared" si="2"/>
        <v>43134</v>
      </c>
    </row>
    <row r="66" spans="4:10" x14ac:dyDescent="0.35">
      <c r="D66" s="24" t="s">
        <v>145</v>
      </c>
      <c r="E66">
        <v>74</v>
      </c>
      <c r="F66">
        <v>93</v>
      </c>
      <c r="G66" s="25">
        <f t="shared" si="0"/>
        <v>26</v>
      </c>
      <c r="H66" s="26">
        <f>SUM($G$5:G66)</f>
        <v>1130.5</v>
      </c>
      <c r="I66" t="str">
        <f t="shared" si="1"/>
        <v>NOT READY</v>
      </c>
      <c r="J66" s="27">
        <f t="shared" si="2"/>
        <v>43135</v>
      </c>
    </row>
    <row r="67" spans="4:10" x14ac:dyDescent="0.35">
      <c r="D67" s="24" t="s">
        <v>146</v>
      </c>
      <c r="E67">
        <v>77</v>
      </c>
      <c r="F67">
        <v>97</v>
      </c>
      <c r="G67" s="25">
        <f t="shared" si="0"/>
        <v>27.5</v>
      </c>
      <c r="H67" s="26">
        <f>SUM($G$5:G67)</f>
        <v>1158</v>
      </c>
      <c r="I67" t="str">
        <f t="shared" si="1"/>
        <v>NOT READY</v>
      </c>
      <c r="J67" s="27">
        <f t="shared" si="2"/>
        <v>43136</v>
      </c>
    </row>
    <row r="68" spans="4:10" x14ac:dyDescent="0.35">
      <c r="D68" s="24" t="s">
        <v>147</v>
      </c>
      <c r="E68">
        <v>73</v>
      </c>
      <c r="F68">
        <v>91</v>
      </c>
      <c r="G68" s="25">
        <f t="shared" si="0"/>
        <v>25.5</v>
      </c>
      <c r="H68" s="26">
        <f>SUM($G$5:G68)</f>
        <v>1183.5</v>
      </c>
      <c r="I68" t="str">
        <f t="shared" si="1"/>
        <v>NOT READY</v>
      </c>
      <c r="J68" s="27">
        <f t="shared" si="2"/>
        <v>43137</v>
      </c>
    </row>
    <row r="69" spans="4:10" x14ac:dyDescent="0.35">
      <c r="D69" s="24" t="s">
        <v>148</v>
      </c>
      <c r="E69">
        <v>72</v>
      </c>
      <c r="F69">
        <v>80</v>
      </c>
      <c r="G69" s="25">
        <f t="shared" si="0"/>
        <v>25</v>
      </c>
      <c r="H69" s="26">
        <f>SUM($G$5:G69)</f>
        <v>1208.5</v>
      </c>
      <c r="I69" t="str">
        <f t="shared" si="1"/>
        <v>NOT READY</v>
      </c>
      <c r="J69" s="27">
        <f t="shared" si="2"/>
        <v>43138</v>
      </c>
    </row>
    <row r="70" spans="4:10" x14ac:dyDescent="0.35">
      <c r="D70" s="24" t="s">
        <v>149</v>
      </c>
      <c r="E70">
        <v>71</v>
      </c>
      <c r="F70">
        <v>88</v>
      </c>
      <c r="G70" s="25">
        <f t="shared" ref="G70:G116" si="3">((MAX($M$8,E70)+MIN($M$9,F70))/2)-$M$7</f>
        <v>24.5</v>
      </c>
      <c r="H70" s="26">
        <f>SUM($G$5:G70)</f>
        <v>1233</v>
      </c>
      <c r="I70" t="str">
        <f t="shared" ref="I70:I116" si="4">IF(H70&gt;$B$10,"READY","NOT READY")</f>
        <v>NOT READY</v>
      </c>
      <c r="J70" s="27">
        <f t="shared" si="2"/>
        <v>43139</v>
      </c>
    </row>
    <row r="71" spans="4:10" x14ac:dyDescent="0.35">
      <c r="D71" s="24" t="s">
        <v>150</v>
      </c>
      <c r="E71">
        <v>74</v>
      </c>
      <c r="F71">
        <v>95</v>
      </c>
      <c r="G71" s="25">
        <f t="shared" si="3"/>
        <v>26</v>
      </c>
      <c r="H71" s="26">
        <f>SUM($G$5:G71)</f>
        <v>1259</v>
      </c>
      <c r="I71" t="str">
        <f t="shared" si="4"/>
        <v>NOT READY</v>
      </c>
      <c r="J71" s="27">
        <f t="shared" ref="J71:J116" si="5">J70+1</f>
        <v>43140</v>
      </c>
    </row>
    <row r="72" spans="4:10" x14ac:dyDescent="0.35">
      <c r="D72" s="24" t="s">
        <v>151</v>
      </c>
      <c r="E72">
        <v>76</v>
      </c>
      <c r="F72">
        <v>90</v>
      </c>
      <c r="G72" s="25">
        <f t="shared" si="3"/>
        <v>27</v>
      </c>
      <c r="H72" s="26">
        <f>SUM($G$5:G72)</f>
        <v>1286</v>
      </c>
      <c r="I72" t="str">
        <f t="shared" si="4"/>
        <v>NOT READY</v>
      </c>
      <c r="J72" s="27">
        <f t="shared" si="5"/>
        <v>43141</v>
      </c>
    </row>
    <row r="73" spans="4:10" x14ac:dyDescent="0.35">
      <c r="D73" s="24" t="s">
        <v>152</v>
      </c>
      <c r="E73">
        <v>72</v>
      </c>
      <c r="F73">
        <v>85</v>
      </c>
      <c r="G73" s="25">
        <f t="shared" si="3"/>
        <v>25</v>
      </c>
      <c r="H73" s="26">
        <f>SUM($G$5:G73)</f>
        <v>1311</v>
      </c>
      <c r="I73" t="str">
        <f t="shared" si="4"/>
        <v>NOT READY</v>
      </c>
      <c r="J73" s="27">
        <f t="shared" si="5"/>
        <v>43142</v>
      </c>
    </row>
    <row r="74" spans="4:10" x14ac:dyDescent="0.35">
      <c r="D74" s="24" t="s">
        <v>153</v>
      </c>
      <c r="E74">
        <v>68</v>
      </c>
      <c r="F74">
        <v>87</v>
      </c>
      <c r="G74" s="25">
        <f t="shared" si="3"/>
        <v>23</v>
      </c>
      <c r="H74" s="26">
        <f>SUM($G$5:G74)</f>
        <v>1334</v>
      </c>
      <c r="I74" t="str">
        <f t="shared" si="4"/>
        <v>NOT READY</v>
      </c>
      <c r="J74" s="27">
        <f t="shared" si="5"/>
        <v>43143</v>
      </c>
    </row>
    <row r="75" spans="4:10" x14ac:dyDescent="0.35">
      <c r="D75" s="24" t="s">
        <v>154</v>
      </c>
      <c r="E75">
        <v>62</v>
      </c>
      <c r="F75">
        <v>82</v>
      </c>
      <c r="G75" s="25">
        <f t="shared" si="3"/>
        <v>20</v>
      </c>
      <c r="H75" s="26">
        <f>SUM($G$5:G75)</f>
        <v>1354</v>
      </c>
      <c r="I75" t="str">
        <f t="shared" si="4"/>
        <v>NOT READY</v>
      </c>
      <c r="J75" s="27">
        <f t="shared" si="5"/>
        <v>43144</v>
      </c>
    </row>
    <row r="76" spans="4:10" x14ac:dyDescent="0.35">
      <c r="D76" s="24" t="s">
        <v>155</v>
      </c>
      <c r="E76">
        <v>63</v>
      </c>
      <c r="F76">
        <v>80</v>
      </c>
      <c r="G76" s="25">
        <f t="shared" si="3"/>
        <v>20.5</v>
      </c>
      <c r="H76" s="26">
        <f>SUM($G$5:G76)</f>
        <v>1374.5</v>
      </c>
      <c r="I76" t="str">
        <f t="shared" si="4"/>
        <v>NOT READY</v>
      </c>
      <c r="J76" s="27">
        <f t="shared" si="5"/>
        <v>43145</v>
      </c>
    </row>
    <row r="77" spans="4:10" x14ac:dyDescent="0.35">
      <c r="D77" s="24" t="s">
        <v>156</v>
      </c>
      <c r="E77">
        <v>67</v>
      </c>
      <c r="F77">
        <v>86</v>
      </c>
      <c r="G77" s="25">
        <f t="shared" si="3"/>
        <v>22.5</v>
      </c>
      <c r="H77" s="26">
        <f>SUM($G$5:G77)</f>
        <v>1397</v>
      </c>
      <c r="I77" t="str">
        <f t="shared" si="4"/>
        <v>NOT READY</v>
      </c>
      <c r="J77" s="27">
        <f t="shared" si="5"/>
        <v>43146</v>
      </c>
    </row>
    <row r="78" spans="4:10" x14ac:dyDescent="0.35">
      <c r="D78" s="24" t="s">
        <v>157</v>
      </c>
      <c r="E78">
        <v>70</v>
      </c>
      <c r="F78">
        <v>88</v>
      </c>
      <c r="G78" s="25">
        <f t="shared" si="3"/>
        <v>24</v>
      </c>
      <c r="H78" s="26">
        <f>SUM($G$5:G78)</f>
        <v>1421</v>
      </c>
      <c r="I78" t="str">
        <f t="shared" si="4"/>
        <v>NOT READY</v>
      </c>
      <c r="J78" s="27">
        <f t="shared" si="5"/>
        <v>43147</v>
      </c>
    </row>
    <row r="79" spans="4:10" x14ac:dyDescent="0.35">
      <c r="D79" s="24" t="s">
        <v>158</v>
      </c>
      <c r="E79">
        <v>74</v>
      </c>
      <c r="F79">
        <v>89</v>
      </c>
      <c r="G79" s="25">
        <f t="shared" si="3"/>
        <v>26</v>
      </c>
      <c r="H79" s="26">
        <f>SUM($G$5:G79)</f>
        <v>1447</v>
      </c>
      <c r="I79" t="str">
        <f t="shared" si="4"/>
        <v>NOT READY</v>
      </c>
      <c r="J79" s="27">
        <f t="shared" si="5"/>
        <v>43148</v>
      </c>
    </row>
    <row r="80" spans="4:10" x14ac:dyDescent="0.35">
      <c r="D80" s="24" t="s">
        <v>159</v>
      </c>
      <c r="E80">
        <v>70</v>
      </c>
      <c r="F80">
        <v>90</v>
      </c>
      <c r="G80" s="25">
        <f t="shared" si="3"/>
        <v>24</v>
      </c>
      <c r="H80" s="26">
        <f>SUM($G$5:G80)</f>
        <v>1471</v>
      </c>
      <c r="I80" t="str">
        <f t="shared" si="4"/>
        <v>NOT READY</v>
      </c>
      <c r="J80" s="27">
        <f t="shared" si="5"/>
        <v>43149</v>
      </c>
    </row>
    <row r="81" spans="4:10" x14ac:dyDescent="0.35">
      <c r="D81" s="24" t="s">
        <v>160</v>
      </c>
      <c r="E81">
        <v>71</v>
      </c>
      <c r="F81">
        <v>86</v>
      </c>
      <c r="G81" s="25">
        <f t="shared" si="3"/>
        <v>24.5</v>
      </c>
      <c r="H81" s="26">
        <f>SUM($G$5:G81)</f>
        <v>1495.5</v>
      </c>
      <c r="I81" t="str">
        <f t="shared" si="4"/>
        <v>NOT READY</v>
      </c>
      <c r="J81" s="27">
        <f t="shared" si="5"/>
        <v>43150</v>
      </c>
    </row>
    <row r="82" spans="4:10" x14ac:dyDescent="0.35">
      <c r="D82" s="24" t="s">
        <v>161</v>
      </c>
      <c r="E82">
        <v>71</v>
      </c>
      <c r="F82">
        <v>89</v>
      </c>
      <c r="G82" s="25">
        <f t="shared" si="3"/>
        <v>24.5</v>
      </c>
      <c r="H82" s="26">
        <f>SUM($G$5:G82)</f>
        <v>1520</v>
      </c>
      <c r="I82" t="str">
        <f t="shared" si="4"/>
        <v>NOT READY</v>
      </c>
      <c r="J82" s="27">
        <f t="shared" si="5"/>
        <v>43151</v>
      </c>
    </row>
    <row r="83" spans="4:10" x14ac:dyDescent="0.35">
      <c r="D83" s="24" t="s">
        <v>162</v>
      </c>
      <c r="E83">
        <v>68</v>
      </c>
      <c r="F83">
        <v>86</v>
      </c>
      <c r="G83" s="25">
        <f t="shared" si="3"/>
        <v>23</v>
      </c>
      <c r="H83" s="26">
        <f>SUM($G$5:G83)</f>
        <v>1543</v>
      </c>
      <c r="I83" t="str">
        <f t="shared" si="4"/>
        <v>NOT READY</v>
      </c>
      <c r="J83" s="27">
        <f t="shared" si="5"/>
        <v>43152</v>
      </c>
    </row>
    <row r="84" spans="4:10" x14ac:dyDescent="0.35">
      <c r="D84" s="24" t="s">
        <v>163</v>
      </c>
      <c r="E84">
        <v>64</v>
      </c>
      <c r="F84">
        <v>89</v>
      </c>
      <c r="G84" s="25">
        <f t="shared" si="3"/>
        <v>21</v>
      </c>
      <c r="H84" s="26">
        <f>SUM($G$5:G84)</f>
        <v>1564</v>
      </c>
      <c r="I84" t="str">
        <f t="shared" si="4"/>
        <v>NOT READY</v>
      </c>
      <c r="J84" s="27">
        <f t="shared" si="5"/>
        <v>43153</v>
      </c>
    </row>
    <row r="85" spans="4:10" x14ac:dyDescent="0.35">
      <c r="D85" s="24" t="s">
        <v>164</v>
      </c>
      <c r="E85">
        <v>69</v>
      </c>
      <c r="F85">
        <v>90</v>
      </c>
      <c r="G85" s="25">
        <f t="shared" si="3"/>
        <v>23.5</v>
      </c>
      <c r="H85" s="26">
        <f>SUM($G$5:G85)</f>
        <v>1587.5</v>
      </c>
      <c r="I85" t="str">
        <f t="shared" si="4"/>
        <v>NOT READY</v>
      </c>
      <c r="J85" s="27">
        <f t="shared" si="5"/>
        <v>43154</v>
      </c>
    </row>
    <row r="86" spans="4:10" x14ac:dyDescent="0.35">
      <c r="D86" s="24" t="s">
        <v>165</v>
      </c>
      <c r="E86">
        <v>68</v>
      </c>
      <c r="F86">
        <v>88</v>
      </c>
      <c r="G86" s="25">
        <f t="shared" si="3"/>
        <v>23</v>
      </c>
      <c r="H86" s="26">
        <f>SUM($G$5:G86)</f>
        <v>1610.5</v>
      </c>
      <c r="I86" t="str">
        <f t="shared" si="4"/>
        <v>NOT READY</v>
      </c>
      <c r="J86" s="27">
        <f t="shared" si="5"/>
        <v>43155</v>
      </c>
    </row>
    <row r="87" spans="4:10" x14ac:dyDescent="0.35">
      <c r="D87" s="24" t="s">
        <v>166</v>
      </c>
      <c r="E87">
        <v>73</v>
      </c>
      <c r="F87">
        <v>93</v>
      </c>
      <c r="G87" s="25">
        <f t="shared" si="3"/>
        <v>25.5</v>
      </c>
      <c r="H87" s="26">
        <f>SUM($G$5:G87)</f>
        <v>1636</v>
      </c>
      <c r="I87" t="str">
        <f t="shared" si="4"/>
        <v>NOT READY</v>
      </c>
      <c r="J87" s="27">
        <f t="shared" si="5"/>
        <v>43156</v>
      </c>
    </row>
    <row r="88" spans="4:10" x14ac:dyDescent="0.35">
      <c r="D88" s="24" t="s">
        <v>167</v>
      </c>
      <c r="E88">
        <v>67</v>
      </c>
      <c r="F88">
        <v>84</v>
      </c>
      <c r="G88" s="25">
        <f t="shared" si="3"/>
        <v>22.5</v>
      </c>
      <c r="H88" s="26">
        <f>SUM($G$5:G88)</f>
        <v>1658.5</v>
      </c>
      <c r="I88" t="str">
        <f t="shared" si="4"/>
        <v>NOT READY</v>
      </c>
      <c r="J88" s="27">
        <f t="shared" si="5"/>
        <v>43157</v>
      </c>
    </row>
    <row r="89" spans="4:10" x14ac:dyDescent="0.35">
      <c r="D89" s="24" t="s">
        <v>168</v>
      </c>
      <c r="E89">
        <v>66</v>
      </c>
      <c r="F89">
        <v>79</v>
      </c>
      <c r="G89" s="25">
        <f t="shared" si="3"/>
        <v>22</v>
      </c>
      <c r="H89" s="26">
        <f>SUM($G$5:G89)</f>
        <v>1680.5</v>
      </c>
      <c r="I89" t="str">
        <f t="shared" si="4"/>
        <v>NOT READY</v>
      </c>
      <c r="J89" s="27">
        <f t="shared" si="5"/>
        <v>43158</v>
      </c>
    </row>
    <row r="90" spans="4:10" x14ac:dyDescent="0.35">
      <c r="D90" s="24" t="s">
        <v>169</v>
      </c>
      <c r="E90">
        <v>69</v>
      </c>
      <c r="F90">
        <v>81</v>
      </c>
      <c r="G90" s="25">
        <f t="shared" si="3"/>
        <v>23.5</v>
      </c>
      <c r="H90" s="26">
        <f>SUM($G$5:G90)</f>
        <v>1704</v>
      </c>
      <c r="I90" t="str">
        <f t="shared" si="4"/>
        <v>NOT READY</v>
      </c>
      <c r="J90" s="27">
        <f t="shared" si="5"/>
        <v>43159</v>
      </c>
    </row>
    <row r="91" spans="4:10" x14ac:dyDescent="0.35">
      <c r="D91" s="24" t="s">
        <v>170</v>
      </c>
      <c r="E91">
        <v>67</v>
      </c>
      <c r="F91">
        <v>84</v>
      </c>
      <c r="G91" s="25">
        <f t="shared" si="3"/>
        <v>22.5</v>
      </c>
      <c r="H91" s="26">
        <f>SUM($G$5:G91)</f>
        <v>1726.5</v>
      </c>
      <c r="I91" t="str">
        <f t="shared" si="4"/>
        <v>NOT READY</v>
      </c>
      <c r="J91" s="27">
        <f t="shared" si="5"/>
        <v>43160</v>
      </c>
    </row>
    <row r="92" spans="4:10" x14ac:dyDescent="0.35">
      <c r="D92" s="24" t="s">
        <v>171</v>
      </c>
      <c r="E92">
        <v>69</v>
      </c>
      <c r="F92">
        <v>90</v>
      </c>
      <c r="G92" s="25">
        <f t="shared" si="3"/>
        <v>23.5</v>
      </c>
      <c r="H92" s="26">
        <f>SUM($G$5:G92)</f>
        <v>1750</v>
      </c>
      <c r="I92" t="str">
        <f t="shared" si="4"/>
        <v>NOT READY</v>
      </c>
      <c r="J92" s="27">
        <f t="shared" si="5"/>
        <v>43161</v>
      </c>
    </row>
    <row r="93" spans="4:10" x14ac:dyDescent="0.35">
      <c r="D93" s="24" t="s">
        <v>172</v>
      </c>
      <c r="E93">
        <v>72</v>
      </c>
      <c r="F93">
        <v>84</v>
      </c>
      <c r="G93" s="25">
        <f t="shared" si="3"/>
        <v>25</v>
      </c>
      <c r="H93" s="26">
        <f>SUM($G$5:G93)</f>
        <v>1775</v>
      </c>
      <c r="I93" t="str">
        <f t="shared" si="4"/>
        <v>NOT READY</v>
      </c>
      <c r="J93" s="27">
        <f t="shared" si="5"/>
        <v>43162</v>
      </c>
    </row>
    <row r="94" spans="4:10" x14ac:dyDescent="0.35">
      <c r="D94" s="24" t="s">
        <v>173</v>
      </c>
      <c r="E94">
        <v>71</v>
      </c>
      <c r="F94">
        <v>85</v>
      </c>
      <c r="G94" s="25">
        <f t="shared" si="3"/>
        <v>24.5</v>
      </c>
      <c r="H94" s="26">
        <f>SUM($G$5:G94)</f>
        <v>1799.5</v>
      </c>
      <c r="I94" t="str">
        <f t="shared" si="4"/>
        <v>NOT READY</v>
      </c>
      <c r="J94" s="27">
        <f t="shared" si="5"/>
        <v>43163</v>
      </c>
    </row>
    <row r="95" spans="4:10" x14ac:dyDescent="0.35">
      <c r="D95" s="24" t="s">
        <v>174</v>
      </c>
      <c r="E95">
        <v>67</v>
      </c>
      <c r="F95">
        <v>85</v>
      </c>
      <c r="G95" s="25">
        <f t="shared" si="3"/>
        <v>22.5</v>
      </c>
      <c r="H95" s="26">
        <f>SUM($G$5:G95)</f>
        <v>1822</v>
      </c>
      <c r="I95" t="str">
        <f t="shared" si="4"/>
        <v>NOT READY</v>
      </c>
      <c r="J95" s="27">
        <f t="shared" si="5"/>
        <v>43164</v>
      </c>
    </row>
    <row r="96" spans="4:10" x14ac:dyDescent="0.35">
      <c r="D96" s="24" t="s">
        <v>175</v>
      </c>
      <c r="E96">
        <v>63</v>
      </c>
      <c r="F96">
        <v>86</v>
      </c>
      <c r="G96" s="25">
        <f t="shared" si="3"/>
        <v>20.5</v>
      </c>
      <c r="H96" s="26">
        <f>SUM($G$5:G96)</f>
        <v>1842.5</v>
      </c>
      <c r="I96" t="str">
        <f t="shared" si="4"/>
        <v>NOT READY</v>
      </c>
      <c r="J96" s="27">
        <f t="shared" si="5"/>
        <v>43165</v>
      </c>
    </row>
    <row r="97" spans="4:10" x14ac:dyDescent="0.35">
      <c r="D97" s="24" t="s">
        <v>176</v>
      </c>
      <c r="E97">
        <v>65</v>
      </c>
      <c r="F97">
        <v>87</v>
      </c>
      <c r="G97" s="25">
        <f t="shared" si="3"/>
        <v>21.5</v>
      </c>
      <c r="H97" s="26">
        <f>SUM($G$5:G97)</f>
        <v>1864</v>
      </c>
      <c r="I97" t="str">
        <f t="shared" si="4"/>
        <v>NOT READY</v>
      </c>
      <c r="J97" s="27">
        <f t="shared" si="5"/>
        <v>43166</v>
      </c>
    </row>
    <row r="98" spans="4:10" x14ac:dyDescent="0.35">
      <c r="D98" s="24" t="s">
        <v>177</v>
      </c>
      <c r="E98">
        <v>66</v>
      </c>
      <c r="F98">
        <v>87</v>
      </c>
      <c r="G98" s="25">
        <f t="shared" si="3"/>
        <v>22</v>
      </c>
      <c r="H98" s="26">
        <f>SUM($G$5:G98)</f>
        <v>1886</v>
      </c>
      <c r="I98" t="str">
        <f t="shared" si="4"/>
        <v>NOT READY</v>
      </c>
      <c r="J98" s="27">
        <f t="shared" si="5"/>
        <v>43167</v>
      </c>
    </row>
    <row r="99" spans="4:10" x14ac:dyDescent="0.35">
      <c r="D99" s="24" t="s">
        <v>178</v>
      </c>
      <c r="E99">
        <v>71</v>
      </c>
      <c r="F99">
        <v>89</v>
      </c>
      <c r="G99" s="25">
        <f t="shared" si="3"/>
        <v>24.5</v>
      </c>
      <c r="H99" s="26">
        <f>SUM($G$5:G99)</f>
        <v>1910.5</v>
      </c>
      <c r="I99" t="str">
        <f t="shared" si="4"/>
        <v>NOT READY</v>
      </c>
      <c r="J99" s="27">
        <f t="shared" si="5"/>
        <v>43168</v>
      </c>
    </row>
    <row r="100" spans="4:10" x14ac:dyDescent="0.35">
      <c r="D100" s="24" t="s">
        <v>179</v>
      </c>
      <c r="E100">
        <v>69</v>
      </c>
      <c r="F100">
        <v>88</v>
      </c>
      <c r="G100" s="25">
        <f t="shared" si="3"/>
        <v>23.5</v>
      </c>
      <c r="H100" s="26">
        <f>SUM($G$5:G100)</f>
        <v>1934</v>
      </c>
      <c r="I100" t="str">
        <f t="shared" si="4"/>
        <v>READY</v>
      </c>
      <c r="J100" s="27">
        <f t="shared" si="5"/>
        <v>43169</v>
      </c>
    </row>
    <row r="101" spans="4:10" x14ac:dyDescent="0.35">
      <c r="D101" s="24" t="s">
        <v>180</v>
      </c>
      <c r="E101">
        <v>69</v>
      </c>
      <c r="F101">
        <v>89</v>
      </c>
      <c r="G101" s="25">
        <f t="shared" si="3"/>
        <v>23.5</v>
      </c>
      <c r="H101" s="26">
        <f>SUM($G$5:G101)</f>
        <v>1957.5</v>
      </c>
      <c r="I101" t="str">
        <f t="shared" si="4"/>
        <v>READY</v>
      </c>
      <c r="J101" s="27">
        <f t="shared" si="5"/>
        <v>43170</v>
      </c>
    </row>
    <row r="102" spans="4:10" x14ac:dyDescent="0.35">
      <c r="D102" s="24" t="s">
        <v>181</v>
      </c>
      <c r="E102">
        <v>71</v>
      </c>
      <c r="F102">
        <v>78</v>
      </c>
      <c r="G102" s="25">
        <f t="shared" si="3"/>
        <v>24.5</v>
      </c>
      <c r="H102" s="26">
        <f>SUM($G$5:G102)</f>
        <v>1982</v>
      </c>
      <c r="I102" t="str">
        <f t="shared" si="4"/>
        <v>READY</v>
      </c>
      <c r="J102" s="27">
        <f t="shared" si="5"/>
        <v>43171</v>
      </c>
    </row>
    <row r="103" spans="4:10" x14ac:dyDescent="0.35">
      <c r="D103" s="24" t="s">
        <v>182</v>
      </c>
      <c r="E103">
        <v>60</v>
      </c>
      <c r="F103">
        <v>72</v>
      </c>
      <c r="G103" s="25">
        <f t="shared" si="3"/>
        <v>16</v>
      </c>
      <c r="H103" s="26">
        <f>SUM($G$5:G103)</f>
        <v>1998</v>
      </c>
      <c r="I103" t="str">
        <f t="shared" si="4"/>
        <v>READY</v>
      </c>
      <c r="J103" s="27">
        <f t="shared" si="5"/>
        <v>43172</v>
      </c>
    </row>
    <row r="104" spans="4:10" x14ac:dyDescent="0.35">
      <c r="D104" s="24" t="s">
        <v>183</v>
      </c>
      <c r="E104">
        <v>57</v>
      </c>
      <c r="F104">
        <v>68</v>
      </c>
      <c r="G104" s="25">
        <f t="shared" si="3"/>
        <v>12.5</v>
      </c>
      <c r="H104" s="26">
        <f>SUM($G$5:G104)</f>
        <v>2010.5</v>
      </c>
      <c r="I104" t="str">
        <f t="shared" si="4"/>
        <v>READY</v>
      </c>
      <c r="J104" s="27">
        <f t="shared" si="5"/>
        <v>43173</v>
      </c>
    </row>
    <row r="105" spans="4:10" x14ac:dyDescent="0.35">
      <c r="D105" s="24" t="s">
        <v>184</v>
      </c>
      <c r="E105">
        <v>53</v>
      </c>
      <c r="F105">
        <v>80</v>
      </c>
      <c r="G105" s="25">
        <f t="shared" si="3"/>
        <v>15.5</v>
      </c>
      <c r="H105" s="26">
        <f>SUM($G$5:G105)</f>
        <v>2026</v>
      </c>
      <c r="I105" t="str">
        <f t="shared" si="4"/>
        <v>READY</v>
      </c>
      <c r="J105" s="27">
        <f t="shared" si="5"/>
        <v>43174</v>
      </c>
    </row>
    <row r="106" spans="4:10" x14ac:dyDescent="0.35">
      <c r="D106" s="24" t="s">
        <v>185</v>
      </c>
      <c r="E106">
        <v>63</v>
      </c>
      <c r="F106">
        <v>83</v>
      </c>
      <c r="G106" s="25">
        <f t="shared" si="3"/>
        <v>20.5</v>
      </c>
      <c r="H106" s="26">
        <f>SUM($G$5:G106)</f>
        <v>2046.5</v>
      </c>
      <c r="I106" t="str">
        <f t="shared" si="4"/>
        <v>READY</v>
      </c>
      <c r="J106" s="27">
        <f t="shared" si="5"/>
        <v>43175</v>
      </c>
    </row>
    <row r="107" spans="4:10" x14ac:dyDescent="0.35">
      <c r="D107" s="24" t="s">
        <v>186</v>
      </c>
      <c r="E107">
        <v>65</v>
      </c>
      <c r="F107">
        <v>84</v>
      </c>
      <c r="G107" s="25">
        <f t="shared" si="3"/>
        <v>21.5</v>
      </c>
      <c r="H107" s="26">
        <f>SUM($G$5:G107)</f>
        <v>2068</v>
      </c>
      <c r="I107" t="str">
        <f t="shared" si="4"/>
        <v>READY</v>
      </c>
      <c r="J107" s="27">
        <f t="shared" si="5"/>
        <v>43176</v>
      </c>
    </row>
    <row r="108" spans="4:10" x14ac:dyDescent="0.35">
      <c r="D108" s="24" t="s">
        <v>187</v>
      </c>
      <c r="E108">
        <v>56</v>
      </c>
      <c r="F108">
        <v>73</v>
      </c>
      <c r="G108" s="25">
        <f t="shared" si="3"/>
        <v>14.5</v>
      </c>
      <c r="H108" s="26">
        <f>SUM($G$5:G108)</f>
        <v>2082.5</v>
      </c>
      <c r="I108" t="str">
        <f t="shared" si="4"/>
        <v>READY</v>
      </c>
      <c r="J108" s="27">
        <f t="shared" si="5"/>
        <v>43177</v>
      </c>
    </row>
    <row r="109" spans="4:10" x14ac:dyDescent="0.35">
      <c r="D109" s="24" t="s">
        <v>188</v>
      </c>
      <c r="E109">
        <v>53</v>
      </c>
      <c r="F109">
        <v>76</v>
      </c>
      <c r="G109" s="25">
        <f t="shared" si="3"/>
        <v>14.5</v>
      </c>
      <c r="H109" s="26">
        <f>SUM($G$5:G109)</f>
        <v>2097</v>
      </c>
      <c r="I109" t="str">
        <f t="shared" si="4"/>
        <v>READY</v>
      </c>
      <c r="J109" s="27">
        <f t="shared" si="5"/>
        <v>43178</v>
      </c>
    </row>
    <row r="110" spans="4:10" x14ac:dyDescent="0.35">
      <c r="D110" s="24" t="s">
        <v>189</v>
      </c>
      <c r="E110">
        <v>53</v>
      </c>
      <c r="F110">
        <v>77</v>
      </c>
      <c r="G110" s="25">
        <f t="shared" si="3"/>
        <v>15</v>
      </c>
      <c r="H110" s="26">
        <f>SUM($G$5:G110)</f>
        <v>2112</v>
      </c>
      <c r="I110" t="str">
        <f t="shared" si="4"/>
        <v>READY</v>
      </c>
      <c r="J110" s="27">
        <f t="shared" si="5"/>
        <v>43179</v>
      </c>
    </row>
    <row r="111" spans="4:10" x14ac:dyDescent="0.35">
      <c r="D111" s="24" t="s">
        <v>190</v>
      </c>
      <c r="E111">
        <v>53</v>
      </c>
      <c r="F111">
        <v>79</v>
      </c>
      <c r="G111" s="25">
        <f t="shared" si="3"/>
        <v>15.5</v>
      </c>
      <c r="H111" s="26">
        <f>SUM($G$5:G111)</f>
        <v>2127.5</v>
      </c>
      <c r="I111" t="str">
        <f t="shared" si="4"/>
        <v>READY</v>
      </c>
      <c r="J111" s="27">
        <f t="shared" si="5"/>
        <v>43180</v>
      </c>
    </row>
    <row r="112" spans="4:10" x14ac:dyDescent="0.35">
      <c r="D112" s="24" t="s">
        <v>191</v>
      </c>
      <c r="E112">
        <v>57</v>
      </c>
      <c r="F112">
        <v>76</v>
      </c>
      <c r="G112" s="25">
        <f t="shared" si="3"/>
        <v>16.5</v>
      </c>
      <c r="H112" s="26">
        <f>SUM($G$5:G112)</f>
        <v>2144</v>
      </c>
      <c r="I112" t="str">
        <f t="shared" si="4"/>
        <v>READY</v>
      </c>
      <c r="J112" s="27">
        <f t="shared" si="5"/>
        <v>43181</v>
      </c>
    </row>
    <row r="113" spans="4:10" x14ac:dyDescent="0.35">
      <c r="D113" s="24" t="s">
        <v>192</v>
      </c>
      <c r="E113">
        <v>64</v>
      </c>
      <c r="F113">
        <v>79</v>
      </c>
      <c r="G113" s="25">
        <f t="shared" si="3"/>
        <v>21</v>
      </c>
      <c r="H113" s="26">
        <f>SUM($G$5:G113)</f>
        <v>2165</v>
      </c>
      <c r="I113" t="str">
        <f t="shared" si="4"/>
        <v>READY</v>
      </c>
      <c r="J113" s="27">
        <f t="shared" si="5"/>
        <v>43182</v>
      </c>
    </row>
    <row r="114" spans="4:10" x14ac:dyDescent="0.35">
      <c r="D114" s="24" t="s">
        <v>193</v>
      </c>
      <c r="E114">
        <v>64</v>
      </c>
      <c r="F114">
        <v>73</v>
      </c>
      <c r="G114" s="25">
        <f t="shared" si="3"/>
        <v>18.5</v>
      </c>
      <c r="H114" s="26">
        <f>SUM($G$5:G114)</f>
        <v>2183.5</v>
      </c>
      <c r="I114" t="str">
        <f t="shared" si="4"/>
        <v>READY</v>
      </c>
      <c r="J114" s="27">
        <f t="shared" si="5"/>
        <v>43183</v>
      </c>
    </row>
    <row r="115" spans="4:10" x14ac:dyDescent="0.35">
      <c r="D115" s="24" t="s">
        <v>194</v>
      </c>
      <c r="E115">
        <v>60</v>
      </c>
      <c r="F115">
        <v>79</v>
      </c>
      <c r="G115" s="25">
        <f t="shared" si="3"/>
        <v>19</v>
      </c>
      <c r="H115" s="26">
        <f>SUM($G$5:G115)</f>
        <v>2202.5</v>
      </c>
      <c r="I115" t="str">
        <f t="shared" si="4"/>
        <v>READY</v>
      </c>
      <c r="J115" s="27">
        <f t="shared" si="5"/>
        <v>43184</v>
      </c>
    </row>
    <row r="116" spans="4:10" x14ac:dyDescent="0.35">
      <c r="D116" s="24" t="s">
        <v>195</v>
      </c>
      <c r="E116">
        <v>68</v>
      </c>
      <c r="F116">
        <v>88</v>
      </c>
      <c r="G116" s="25">
        <f t="shared" si="3"/>
        <v>23</v>
      </c>
      <c r="H116" s="26">
        <f>SUM($G$5:G116)</f>
        <v>2225.5</v>
      </c>
      <c r="I116" t="str">
        <f t="shared" si="4"/>
        <v>READY</v>
      </c>
      <c r="J116" s="27">
        <f t="shared" si="5"/>
        <v>43185</v>
      </c>
    </row>
  </sheetData>
  <phoneticPr fontId="18" type="noConversion"/>
  <pageMargins left="0.7" right="0.7" top="0.75" bottom="0.75" header="0.3" footer="0.3"/>
  <pageSetup scale="69" fitToHeight="0" orientation="landscape" r:id="rId1"/>
  <headerFooter>
    <oddFooter>&amp;R&amp;F 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2041-5111-4652-A0C5-A6CE10CE0B3A}">
  <dimension ref="E4:L14"/>
  <sheetViews>
    <sheetView zoomScale="56" zoomScaleNormal="56" workbookViewId="0">
      <selection activeCell="K8" sqref="K8"/>
    </sheetView>
  </sheetViews>
  <sheetFormatPr defaultRowHeight="14.5" x14ac:dyDescent="0.35"/>
  <cols>
    <col min="4" max="4" width="5.54296875" customWidth="1"/>
    <col min="5" max="5" width="12.6328125" bestFit="1" customWidth="1"/>
    <col min="6" max="6" width="10" bestFit="1" customWidth="1"/>
  </cols>
  <sheetData>
    <row r="4" spans="5:12" x14ac:dyDescent="0.35">
      <c r="E4" t="s">
        <v>196</v>
      </c>
      <c r="F4" t="s">
        <v>207</v>
      </c>
      <c r="G4" t="s">
        <v>208</v>
      </c>
      <c r="H4" t="s">
        <v>209</v>
      </c>
      <c r="I4" t="s">
        <v>210</v>
      </c>
    </row>
    <row r="5" spans="5:12" x14ac:dyDescent="0.35">
      <c r="E5" t="s">
        <v>197</v>
      </c>
      <c r="F5">
        <f ca="1">RANDBETWEEN(0,100)</f>
        <v>27</v>
      </c>
      <c r="G5">
        <f t="shared" ref="G5:I14" ca="1" si="0">RANDBETWEEN(0,100)</f>
        <v>24</v>
      </c>
      <c r="H5">
        <f t="shared" ca="1" si="0"/>
        <v>72</v>
      </c>
      <c r="I5">
        <f t="shared" ca="1" si="0"/>
        <v>31</v>
      </c>
    </row>
    <row r="6" spans="5:12" x14ac:dyDescent="0.35">
      <c r="E6" t="s">
        <v>198</v>
      </c>
      <c r="F6">
        <f t="shared" ref="F6:F14" ca="1" si="1">RANDBETWEEN(0,100)</f>
        <v>39</v>
      </c>
      <c r="G6">
        <f t="shared" ca="1" si="0"/>
        <v>56</v>
      </c>
      <c r="H6">
        <f t="shared" ca="1" si="0"/>
        <v>95</v>
      </c>
      <c r="I6">
        <f t="shared" ca="1" si="0"/>
        <v>41</v>
      </c>
      <c r="K6" t="s">
        <v>196</v>
      </c>
      <c r="L6" t="s">
        <v>210</v>
      </c>
    </row>
    <row r="7" spans="5:12" x14ac:dyDescent="0.35">
      <c r="E7" t="s">
        <v>199</v>
      </c>
      <c r="F7">
        <f t="shared" ca="1" si="1"/>
        <v>60</v>
      </c>
      <c r="G7">
        <f t="shared" ca="1" si="0"/>
        <v>92</v>
      </c>
      <c r="H7">
        <f t="shared" ca="1" si="0"/>
        <v>84</v>
      </c>
      <c r="I7">
        <f t="shared" ca="1" si="0"/>
        <v>44</v>
      </c>
      <c r="K7" t="s">
        <v>206</v>
      </c>
      <c r="L7">
        <f ca="1">VLOOKUP(K7,E4:I14,5,FALSE)</f>
        <v>36</v>
      </c>
    </row>
    <row r="8" spans="5:12" x14ac:dyDescent="0.35">
      <c r="E8" t="s">
        <v>200</v>
      </c>
      <c r="F8">
        <f t="shared" ca="1" si="1"/>
        <v>24</v>
      </c>
      <c r="G8">
        <f t="shared" ca="1" si="0"/>
        <v>77</v>
      </c>
      <c r="H8">
        <f t="shared" ca="1" si="0"/>
        <v>16</v>
      </c>
      <c r="I8">
        <f t="shared" ca="1" si="0"/>
        <v>27</v>
      </c>
    </row>
    <row r="9" spans="5:12" x14ac:dyDescent="0.35">
      <c r="E9" t="s">
        <v>201</v>
      </c>
      <c r="F9">
        <f t="shared" ca="1" si="1"/>
        <v>1</v>
      </c>
      <c r="G9">
        <f t="shared" ca="1" si="0"/>
        <v>75</v>
      </c>
      <c r="H9">
        <f t="shared" ca="1" si="0"/>
        <v>91</v>
      </c>
      <c r="I9">
        <f t="shared" ca="1" si="0"/>
        <v>61</v>
      </c>
    </row>
    <row r="10" spans="5:12" x14ac:dyDescent="0.35">
      <c r="E10" t="s">
        <v>202</v>
      </c>
      <c r="F10">
        <f t="shared" ca="1" si="1"/>
        <v>74</v>
      </c>
      <c r="G10">
        <f t="shared" ca="1" si="0"/>
        <v>80</v>
      </c>
      <c r="H10">
        <f t="shared" ca="1" si="0"/>
        <v>81</v>
      </c>
      <c r="I10">
        <f t="shared" ca="1" si="0"/>
        <v>44</v>
      </c>
    </row>
    <row r="11" spans="5:12" x14ac:dyDescent="0.35">
      <c r="E11" t="s">
        <v>203</v>
      </c>
      <c r="F11">
        <f t="shared" ca="1" si="1"/>
        <v>30</v>
      </c>
      <c r="G11">
        <f t="shared" ca="1" si="0"/>
        <v>12</v>
      </c>
      <c r="H11">
        <f t="shared" ca="1" si="0"/>
        <v>21</v>
      </c>
      <c r="I11">
        <f t="shared" ca="1" si="0"/>
        <v>3</v>
      </c>
    </row>
    <row r="12" spans="5:12" x14ac:dyDescent="0.35">
      <c r="E12" t="s">
        <v>204</v>
      </c>
      <c r="F12">
        <f t="shared" ca="1" si="1"/>
        <v>30</v>
      </c>
      <c r="G12">
        <f t="shared" ca="1" si="0"/>
        <v>63</v>
      </c>
      <c r="H12">
        <f t="shared" ca="1" si="0"/>
        <v>85</v>
      </c>
      <c r="I12">
        <f t="shared" ca="1" si="0"/>
        <v>21</v>
      </c>
    </row>
    <row r="13" spans="5:12" x14ac:dyDescent="0.35">
      <c r="E13" t="s">
        <v>205</v>
      </c>
      <c r="F13">
        <f t="shared" ca="1" si="1"/>
        <v>85</v>
      </c>
      <c r="G13">
        <f t="shared" ca="1" si="0"/>
        <v>85</v>
      </c>
      <c r="H13">
        <f t="shared" ca="1" si="0"/>
        <v>10</v>
      </c>
      <c r="I13">
        <f t="shared" ca="1" si="0"/>
        <v>41</v>
      </c>
    </row>
    <row r="14" spans="5:12" x14ac:dyDescent="0.35">
      <c r="E14" t="s">
        <v>206</v>
      </c>
      <c r="F14">
        <f t="shared" ca="1" si="1"/>
        <v>40</v>
      </c>
      <c r="G14">
        <f t="shared" ca="1" si="0"/>
        <v>47</v>
      </c>
      <c r="H14">
        <f t="shared" ca="1" si="0"/>
        <v>21</v>
      </c>
      <c r="I14">
        <f t="shared" ca="1" si="0"/>
        <v>36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21"/>
  <sheetViews>
    <sheetView topLeftCell="A11" zoomScale="120" zoomScaleNormal="120" workbookViewId="0"/>
  </sheetViews>
  <sheetFormatPr defaultColWidth="8.81640625" defaultRowHeight="14.5" x14ac:dyDescent="0.35"/>
  <cols>
    <col min="1" max="1" width="21.81640625" style="9" customWidth="1"/>
    <col min="2" max="2" width="10.1796875" style="9" customWidth="1"/>
    <col min="3" max="3" width="65.7265625" style="9" customWidth="1"/>
    <col min="4" max="4" width="8.81640625" style="9"/>
    <col min="5" max="5" width="35.54296875" style="9" customWidth="1"/>
    <col min="6" max="16384" width="8.81640625" style="9"/>
  </cols>
  <sheetData>
    <row r="1" spans="1:3" ht="34.5" x14ac:dyDescent="0.95">
      <c r="A1" s="1" t="s">
        <v>0</v>
      </c>
    </row>
    <row r="2" spans="1:3" ht="21" x14ac:dyDescent="0.5">
      <c r="A2" s="2" t="s">
        <v>16</v>
      </c>
    </row>
    <row r="3" spans="1:3" ht="15" customHeight="1" x14ac:dyDescent="0.35">
      <c r="A3" s="10"/>
    </row>
    <row r="4" spans="1:3" x14ac:dyDescent="0.35">
      <c r="A4" s="51" t="s">
        <v>23</v>
      </c>
      <c r="B4" s="51"/>
      <c r="C4" s="51"/>
    </row>
    <row r="5" spans="1:3" ht="22.5" customHeight="1" x14ac:dyDescent="0.35">
      <c r="A5" s="18" t="s">
        <v>17</v>
      </c>
      <c r="B5" s="50" t="s">
        <v>27</v>
      </c>
      <c r="C5" s="50"/>
    </row>
    <row r="6" spans="1:3" x14ac:dyDescent="0.35">
      <c r="A6" s="19"/>
      <c r="B6" s="11" t="s">
        <v>26</v>
      </c>
      <c r="C6" s="11"/>
    </row>
    <row r="7" spans="1:3" ht="43.5" x14ac:dyDescent="0.35">
      <c r="A7" s="20"/>
      <c r="B7" s="12" t="s">
        <v>18</v>
      </c>
      <c r="C7" s="13" t="s">
        <v>82</v>
      </c>
    </row>
    <row r="8" spans="1:3" x14ac:dyDescent="0.35">
      <c r="A8" s="18" t="s">
        <v>12</v>
      </c>
      <c r="B8" s="50" t="s">
        <v>32</v>
      </c>
      <c r="C8" s="50"/>
    </row>
    <row r="9" spans="1:3" x14ac:dyDescent="0.35">
      <c r="A9" s="21"/>
      <c r="B9" s="14" t="s">
        <v>33</v>
      </c>
      <c r="C9" s="15"/>
    </row>
    <row r="10" spans="1:3" ht="29" x14ac:dyDescent="0.35">
      <c r="A10" s="20"/>
      <c r="B10" s="12" t="s">
        <v>18</v>
      </c>
      <c r="C10" s="16" t="s">
        <v>34</v>
      </c>
    </row>
    <row r="11" spans="1:3" x14ac:dyDescent="0.35">
      <c r="A11" s="18" t="s">
        <v>36</v>
      </c>
      <c r="B11" s="50" t="s">
        <v>38</v>
      </c>
      <c r="C11" s="50"/>
    </row>
    <row r="12" spans="1:3" x14ac:dyDescent="0.35">
      <c r="A12" s="21"/>
      <c r="B12" s="14" t="s">
        <v>40</v>
      </c>
      <c r="C12" s="15"/>
    </row>
    <row r="13" spans="1:3" ht="21.65" customHeight="1" x14ac:dyDescent="0.35">
      <c r="A13" s="20"/>
      <c r="B13" s="12" t="s">
        <v>18</v>
      </c>
      <c r="C13" s="16" t="s">
        <v>41</v>
      </c>
    </row>
    <row r="14" spans="1:3" x14ac:dyDescent="0.35">
      <c r="A14" s="18" t="s">
        <v>11</v>
      </c>
      <c r="B14" s="52" t="s">
        <v>35</v>
      </c>
      <c r="C14" s="52"/>
    </row>
    <row r="15" spans="1:3" x14ac:dyDescent="0.35">
      <c r="B15" s="14" t="s">
        <v>37</v>
      </c>
    </row>
    <row r="17" spans="1:3" x14ac:dyDescent="0.35">
      <c r="A17" s="51" t="s">
        <v>42</v>
      </c>
      <c r="B17" s="51"/>
      <c r="C17" s="51"/>
    </row>
    <row r="18" spans="1:3" ht="36" customHeight="1" x14ac:dyDescent="0.35">
      <c r="A18" s="18" t="s">
        <v>19</v>
      </c>
      <c r="B18" s="50" t="s">
        <v>20</v>
      </c>
      <c r="C18" s="50"/>
    </row>
    <row r="19" spans="1:3" x14ac:dyDescent="0.35">
      <c r="B19" s="14" t="s">
        <v>21</v>
      </c>
    </row>
    <row r="20" spans="1:3" ht="46" x14ac:dyDescent="0.35">
      <c r="B20" s="9" t="s">
        <v>18</v>
      </c>
      <c r="C20" s="17" t="s">
        <v>22</v>
      </c>
    </row>
    <row r="21" spans="1:3" ht="36.75" customHeight="1" x14ac:dyDescent="0.35">
      <c r="B21" s="50" t="s">
        <v>73</v>
      </c>
      <c r="C21" s="50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pageMargins left="0.7" right="0.7" top="0.75" bottom="0.75" header="0.3" footer="0.3"/>
  <pageSetup scale="92" orientation="portrait" r:id="rId1"/>
  <headerFooter>
    <oddFooter>&amp;R&amp;F 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Documentation</vt:lpstr>
      <vt:lpstr>Yield</vt:lpstr>
      <vt:lpstr>Growth</vt:lpstr>
      <vt:lpstr>Sheet1</vt:lpstr>
      <vt:lpstr>Formulas</vt:lpstr>
      <vt:lpstr>Growth!Print_Titles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2015-11-02T19:31:31Z</cp:lastPrinted>
  <dcterms:created xsi:type="dcterms:W3CDTF">2015-11-02T06:54:15Z</dcterms:created>
  <dcterms:modified xsi:type="dcterms:W3CDTF">2020-09-09T09:59:06Z</dcterms:modified>
</cp:coreProperties>
</file>