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2E71D1DE-A245-48CC-AA30-D517DF552792}" xr6:coauthVersionLast="45" xr6:coauthVersionMax="45" xr10:uidLastSave="{00000000-0000-0000-0000-000000000000}"/>
  <bookViews>
    <workbookView xWindow="-110" yWindow="-110" windowWidth="19420" windowHeight="10420" firstSheet="1" activeTab="4" xr2:uid="{D8A68CE5-A470-4AE9-8D68-40A4CEEB8B00}"/>
  </bookViews>
  <sheets>
    <sheet name="some Qs" sheetId="1" r:id="rId1"/>
    <sheet name="STD.DEV &amp; Vlookup compl." sheetId="2" r:id="rId2"/>
    <sheet name="Sheet2" sheetId="4" r:id="rId3"/>
    <sheet name="Hlookup &amp; Index and Match compl" sheetId="3" r:id="rId4"/>
    <sheet name="31 Dec 2020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2" l="1"/>
  <c r="Q10" i="2"/>
  <c r="Q9" i="2"/>
  <c r="S16" i="2"/>
  <c r="S15" i="2"/>
  <c r="S14" i="2"/>
  <c r="S13" i="2"/>
  <c r="S12" i="2"/>
  <c r="S11" i="2"/>
  <c r="R16" i="2"/>
  <c r="R15" i="2"/>
  <c r="R14" i="2"/>
  <c r="R13" i="2"/>
  <c r="R12" i="2"/>
  <c r="R11" i="2"/>
  <c r="P13" i="2"/>
  <c r="O14" i="2"/>
  <c r="O13" i="2"/>
  <c r="N14" i="2"/>
  <c r="N13" i="2"/>
  <c r="N12" i="2"/>
  <c r="P12" i="2"/>
  <c r="O12" i="2"/>
  <c r="G4" i="4" l="1"/>
  <c r="H4" i="4"/>
  <c r="I4" i="4"/>
  <c r="G5" i="4"/>
  <c r="H5" i="4"/>
  <c r="I5" i="4"/>
  <c r="G6" i="4"/>
  <c r="H6" i="4"/>
  <c r="I6" i="4"/>
  <c r="H3" i="4"/>
  <c r="I3" i="4"/>
  <c r="G3" i="4"/>
  <c r="N5" i="4"/>
  <c r="O5" i="4"/>
  <c r="P5" i="4"/>
  <c r="Q5" i="4"/>
  <c r="R5" i="4"/>
  <c r="S5" i="4"/>
  <c r="M5" i="4"/>
  <c r="N4" i="4"/>
  <c r="O4" i="4"/>
  <c r="P4" i="4"/>
  <c r="Q4" i="4"/>
  <c r="R4" i="4"/>
  <c r="S4" i="4"/>
  <c r="M4" i="4"/>
  <c r="N3" i="4"/>
  <c r="O3" i="4"/>
  <c r="P3" i="4"/>
  <c r="Q3" i="4"/>
  <c r="R3" i="4"/>
  <c r="S3" i="4"/>
  <c r="M3" i="4"/>
  <c r="N10" i="2"/>
  <c r="S4" i="2"/>
  <c r="S5" i="2"/>
  <c r="S6" i="2"/>
  <c r="S7" i="2"/>
  <c r="S3" i="2"/>
  <c r="R4" i="2"/>
  <c r="R5" i="2"/>
  <c r="R6" i="2"/>
  <c r="R7" i="2"/>
  <c r="R3" i="2"/>
  <c r="Q4" i="2"/>
  <c r="Q5" i="2"/>
  <c r="Q6" i="2"/>
  <c r="Q7" i="2"/>
  <c r="Q3" i="2"/>
  <c r="N9" i="2"/>
  <c r="P4" i="2"/>
  <c r="P5" i="2"/>
  <c r="P6" i="2"/>
  <c r="P7" i="2"/>
  <c r="P3" i="2"/>
  <c r="B10" i="2"/>
  <c r="B9" i="2"/>
  <c r="H15" i="3" l="1"/>
  <c r="G15" i="3"/>
  <c r="G16" i="3"/>
  <c r="H16" i="3"/>
  <c r="I16" i="3"/>
  <c r="G17" i="3"/>
  <c r="H17" i="3"/>
  <c r="I17" i="3"/>
  <c r="G18" i="3"/>
  <c r="H18" i="3"/>
  <c r="I18" i="3"/>
  <c r="G19" i="3"/>
  <c r="H19" i="3"/>
  <c r="I19" i="3"/>
  <c r="I15" i="3"/>
  <c r="B9" i="3"/>
  <c r="C10" i="3"/>
  <c r="D10" i="3"/>
  <c r="E10" i="3"/>
  <c r="F10" i="3"/>
  <c r="G10" i="3"/>
  <c r="H10" i="3"/>
  <c r="B10" i="3"/>
  <c r="C9" i="3"/>
  <c r="D9" i="3"/>
  <c r="E9" i="3"/>
  <c r="F9" i="3"/>
  <c r="G9" i="3"/>
  <c r="H9" i="3"/>
  <c r="C8" i="3"/>
  <c r="D8" i="3"/>
  <c r="E8" i="3"/>
  <c r="F8" i="3"/>
  <c r="G8" i="3"/>
  <c r="H8" i="3"/>
  <c r="B8" i="3"/>
  <c r="I15" i="2"/>
  <c r="I16" i="2"/>
  <c r="I17" i="2"/>
  <c r="I18" i="2"/>
  <c r="I19" i="2"/>
  <c r="I20" i="2"/>
  <c r="I21" i="2"/>
  <c r="I14" i="2"/>
  <c r="H15" i="2"/>
  <c r="H16" i="2"/>
  <c r="H17" i="2"/>
  <c r="H18" i="2"/>
  <c r="H19" i="2"/>
  <c r="H20" i="2"/>
  <c r="H21" i="2"/>
  <c r="H14" i="2"/>
  <c r="G15" i="2"/>
  <c r="G16" i="2"/>
  <c r="G17" i="2"/>
  <c r="G18" i="2"/>
  <c r="G19" i="2"/>
  <c r="G20" i="2"/>
  <c r="G21" i="2"/>
  <c r="G14" i="2"/>
  <c r="F5" i="2" l="1"/>
  <c r="G5" i="2" s="1"/>
  <c r="E4" i="2"/>
  <c r="F4" i="2" s="1"/>
  <c r="G4" i="2" s="1"/>
  <c r="E5" i="2"/>
  <c r="E6" i="2"/>
  <c r="F6" i="2" s="1"/>
  <c r="G6" i="2" s="1"/>
  <c r="E7" i="2"/>
  <c r="F7" i="2" s="1"/>
  <c r="G7" i="2" s="1"/>
  <c r="E3" i="2"/>
  <c r="F3" i="2" s="1"/>
  <c r="G3" i="2" s="1"/>
  <c r="D4" i="2"/>
  <c r="D5" i="2"/>
  <c r="D6" i="2"/>
  <c r="D7" i="2"/>
  <c r="D3" i="2"/>
  <c r="C7" i="2"/>
  <c r="C6" i="2"/>
  <c r="C5" i="2"/>
  <c r="C4" i="2"/>
  <c r="C3" i="2"/>
  <c r="M9" i="1" l="1"/>
  <c r="M8" i="1"/>
  <c r="M5" i="1"/>
  <c r="M6" i="1"/>
</calcChain>
</file>

<file path=xl/sharedStrings.xml><?xml version="1.0" encoding="utf-8"?>
<sst xmlns="http://schemas.openxmlformats.org/spreadsheetml/2006/main" count="365" uniqueCount="180">
  <si>
    <t>What is coginative Bias?</t>
  </si>
  <si>
    <t>Structured Data and Unstructured Data</t>
  </si>
  <si>
    <t>What is Big Data?</t>
  </si>
  <si>
    <t>Structured Data - which has format, (rows and columns)</t>
  </si>
  <si>
    <t>For freezing panes (Veiw - Freeze Panes)</t>
  </si>
  <si>
    <t>MID TERM EXAM - MCQs, first/second week of Dec, 30-40 Marks, should submit workout excel workbook.</t>
  </si>
  <si>
    <t>Data which grows exponential in size</t>
  </si>
  <si>
    <t>ctrl+x - cut</t>
  </si>
  <si>
    <t>ctrl +v - paste</t>
  </si>
  <si>
    <t>100-200</t>
  </si>
  <si>
    <t>200-300</t>
  </si>
  <si>
    <t>300-400</t>
  </si>
  <si>
    <t>400-500</t>
  </si>
  <si>
    <t>500-600</t>
  </si>
  <si>
    <t>fx</t>
  </si>
  <si>
    <t>x-mean</t>
  </si>
  <si>
    <t>No. of products (f)</t>
  </si>
  <si>
    <t>Midpts(x)</t>
  </si>
  <si>
    <t>sq(x-mean)</t>
  </si>
  <si>
    <t>f*sq(x-mean)</t>
  </si>
  <si>
    <t>Price of the Product</t>
  </si>
  <si>
    <t>Mean price</t>
  </si>
  <si>
    <t>std. deviation of product price</t>
  </si>
  <si>
    <t>VLOOKUP</t>
  </si>
  <si>
    <t>Students</t>
  </si>
  <si>
    <t>Science</t>
  </si>
  <si>
    <t>Maths</t>
  </si>
  <si>
    <t>Accounts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</si>
  <si>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</si>
  <si>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</si>
  <si>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</si>
  <si>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</si>
  <si>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</si>
  <si>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</si>
  <si>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</si>
  <si>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</si>
  <si>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</si>
  <si>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</si>
  <si>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</si>
  <si>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</si>
  <si>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</si>
  <si>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</si>
  <si>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</si>
  <si>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</si>
  <si>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</si>
  <si>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</si>
  <si>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</si>
  <si>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</si>
  <si>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</si>
  <si>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</si>
  <si>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</si>
  <si>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</si>
  <si>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</si>
  <si>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</si>
  <si>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</si>
  <si>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</si>
  <si>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</si>
  <si>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</si>
  <si>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</si>
  <si>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</si>
  <si>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</si>
  <si>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</si>
  <si>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</si>
  <si>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</si>
  <si>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</si>
  <si>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</si>
  <si>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</si>
  <si>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</si>
  <si>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</si>
  <si>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</si>
  <si>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</si>
  <si>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</si>
  <si>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</si>
  <si>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</si>
  <si>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</si>
  <si>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</si>
  <si>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</si>
  <si>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</si>
  <si>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</si>
  <si>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</si>
  <si>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</si>
  <si>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</si>
  <si>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</si>
  <si>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</si>
  <si>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</si>
  <si>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</si>
  <si>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</si>
  <si>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</si>
  <si>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</si>
  <si>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</si>
  <si>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</si>
  <si>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</si>
  <si>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</si>
  <si>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</si>
  <si>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</si>
  <si>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</si>
  <si>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</si>
  <si>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</si>
  <si>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</si>
  <si>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</si>
  <si>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</si>
  <si>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</si>
  <si>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</si>
  <si>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</si>
  <si>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</si>
  <si>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</si>
  <si>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</si>
  <si>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</si>
  <si>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</si>
  <si>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</si>
  <si>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</si>
  <si>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</si>
  <si>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</si>
  <si>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</si>
  <si>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</si>
  <si>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</si>
  <si>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</si>
  <si>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</si>
  <si>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</si>
  <si>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</si>
  <si>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</si>
  <si>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</si>
  <si>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</si>
  <si>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</si>
  <si>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</si>
  <si>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</si>
  <si>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</si>
  <si>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</si>
  <si>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HLOOKUP</t>
  </si>
  <si>
    <t>INDEX AND MATCH</t>
  </si>
  <si>
    <t>Prdt Name</t>
  </si>
  <si>
    <t>C2</t>
  </si>
  <si>
    <t>C3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</si>
  <si>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</si>
  <si>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</si>
  <si>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</si>
  <si>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</si>
  <si>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</si>
  <si>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</si>
  <si>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</si>
  <si>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</si>
  <si>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</si>
  <si>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</si>
  <si>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</si>
  <si>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</si>
  <si>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</si>
  <si>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</si>
  <si>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</si>
  <si>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</si>
  <si>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</si>
  <si>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</si>
  <si>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</si>
  <si>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</si>
  <si>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</si>
  <si>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</si>
  <si>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</si>
  <si>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</si>
  <si>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</si>
  <si>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</si>
  <si>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</si>
  <si>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</si>
  <si>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</si>
  <si>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</si>
  <si>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C1</t>
  </si>
  <si>
    <t>Product</t>
  </si>
  <si>
    <r>
      <t xml:space="preserve">4 Vs - </t>
    </r>
    <r>
      <rPr>
        <sz val="11"/>
        <color rgb="FFFF0000"/>
        <rFont val="Calibri"/>
        <family val="2"/>
        <scheme val="minor"/>
      </rPr>
      <t>Volume</t>
    </r>
    <r>
      <rPr>
        <sz val="11"/>
        <color theme="1"/>
        <rFont val="Calibri"/>
        <family val="2"/>
        <scheme val="minor"/>
      </rPr>
      <t xml:space="preserve"> of the data</t>
    </r>
  </si>
  <si>
    <r>
      <rPr>
        <sz val="11"/>
        <color rgb="FFFF0000"/>
        <rFont val="Calibri"/>
        <family val="2"/>
        <scheme val="minor"/>
      </rPr>
      <t>Velocity</t>
    </r>
    <r>
      <rPr>
        <sz val="11"/>
        <color theme="1"/>
        <rFont val="Calibri"/>
        <family val="2"/>
        <scheme val="minor"/>
      </rPr>
      <t xml:space="preserve"> in which the data grows</t>
    </r>
  </si>
  <si>
    <r>
      <rPr>
        <sz val="11"/>
        <color rgb="FFFF0000"/>
        <rFont val="Calibri"/>
        <family val="2"/>
        <scheme val="minor"/>
      </rPr>
      <t>Veriety</t>
    </r>
    <r>
      <rPr>
        <sz val="11"/>
        <color theme="1"/>
        <rFont val="Calibri"/>
        <family val="2"/>
        <scheme val="minor"/>
      </rPr>
      <t>- structured or Unstructured</t>
    </r>
  </si>
  <si>
    <r>
      <rPr>
        <sz val="11"/>
        <color rgb="FFFF0000"/>
        <rFont val="Calibri"/>
        <family val="2"/>
        <scheme val="minor"/>
      </rPr>
      <t>Veracity</t>
    </r>
    <r>
      <rPr>
        <sz val="11"/>
        <color theme="1"/>
        <rFont val="Calibri"/>
        <family val="2"/>
        <scheme val="minor"/>
      </rPr>
      <t xml:space="preserve"> - biasing</t>
    </r>
  </si>
  <si>
    <r>
      <t xml:space="preserve">When the decisions taken are not Quality Decisions i.e. based on </t>
    </r>
    <r>
      <rPr>
        <b/>
        <sz val="11"/>
        <color rgb="FFFF0000"/>
        <rFont val="Calibri"/>
        <family val="2"/>
        <scheme val="minor"/>
      </rPr>
      <t>intuition</t>
    </r>
    <r>
      <rPr>
        <sz val="11"/>
        <color theme="1"/>
        <rFont val="Calibri"/>
        <family val="2"/>
        <scheme val="minor"/>
      </rPr>
      <t xml:space="preserve"> they are said to be Coginative Bias.</t>
    </r>
  </si>
  <si>
    <t>Unstructured Data - which has no format, size etc. (Feedback/review from social medias)</t>
  </si>
  <si>
    <t>ctrl+c - copy</t>
  </si>
  <si>
    <t xml:space="preserve"> </t>
  </si>
  <si>
    <t>Midpoints (x)</t>
  </si>
  <si>
    <t>Mean</t>
  </si>
  <si>
    <t>X-Mean</t>
  </si>
  <si>
    <t>sq(X-Mean)</t>
  </si>
  <si>
    <t>f*sq(X-Mean)</t>
  </si>
  <si>
    <t>Std. Deviation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</si>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</sst>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4" fontId="0" fillId="0" borderId="0" xfId="0" applyNumberFormat="1"/>
    <xf numFmtId="22" fontId="0" fillId="0" borderId="0" xfId="0" applyNumberFormat="1"/>
    <xf numFmtId="18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wrapText="1"/>
    </xf>
    <xf numFmtId="0" fontId="0" fillId="2" borderId="2" xfId="0" applyFill="1" applyBorder="1"/>
    <xf numFmtId="0" fontId="0" fillId="4" borderId="2" xfId="0" applyFill="1" applyBorder="1"/>
    <xf numFmtId="0" fontId="0" fillId="4" borderId="2" xfId="0" applyFill="1" applyBorder="1" applyAlignment="1">
      <alignment wrapText="1"/>
    </xf>
    <xf numFmtId="1" fontId="0" fillId="0" borderId="0" xfId="0" applyNumberFormat="1"/>
    <xf numFmtId="0" fontId="1" fillId="5" borderId="0" xfId="0" applyFont="1" applyFill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0" borderId="2" xfId="0" applyBorder="1"/>
    <xf numFmtId="1" fontId="0" fillId="0" borderId="2" xfId="0" applyNumberFormat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2" xfId="0" applyFill="1" applyBorder="1"/>
    <xf numFmtId="0" fontId="0" fillId="0" borderId="0" xfId="0" applyFill="1"/>
    <xf numFmtId="0" fontId="0" fillId="6" borderId="9" xfId="0" applyFill="1" applyBorder="1"/>
    <xf numFmtId="0" fontId="0" fillId="6" borderId="10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5" borderId="0" xfId="0" applyFill="1"/>
    <xf numFmtId="0" fontId="0" fillId="5" borderId="0" xfId="0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9" borderId="2" xfId="0" applyFill="1" applyBorder="1"/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2" fontId="0" fillId="9" borderId="2" xfId="0" applyNumberFormat="1" applyFill="1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6" borderId="11" xfId="0" applyFill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2" xfId="0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9" borderId="2" xfId="0" applyNumberForma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FF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260D-7336-4F99-B5D3-5D9961B340D0}">
  <dimension ref="A3:M23"/>
  <sheetViews>
    <sheetView topLeftCell="A10" zoomScaleNormal="100" workbookViewId="0">
      <selection activeCell="H7" sqref="H7"/>
    </sheetView>
  </sheetViews>
  <sheetFormatPr defaultRowHeight="14.5" x14ac:dyDescent="0.35"/>
  <cols>
    <col min="1" max="1" width="34.6328125" customWidth="1"/>
    <col min="13" max="13" width="15.1796875" bestFit="1" customWidth="1"/>
  </cols>
  <sheetData>
    <row r="3" spans="1:13" x14ac:dyDescent="0.35">
      <c r="A3" t="s">
        <v>0</v>
      </c>
    </row>
    <row r="4" spans="1:13" x14ac:dyDescent="0.35">
      <c r="A4" t="s">
        <v>169</v>
      </c>
    </row>
    <row r="5" spans="1:13" x14ac:dyDescent="0.35">
      <c r="M5" s="2">
        <f ca="1">NOW()</f>
        <v>44196.590902083335</v>
      </c>
    </row>
    <row r="6" spans="1:13" x14ac:dyDescent="0.35">
      <c r="A6" t="s">
        <v>1</v>
      </c>
      <c r="M6" s="1">
        <f ca="1">TODAY()</f>
        <v>44196</v>
      </c>
    </row>
    <row r="7" spans="1:13" x14ac:dyDescent="0.35">
      <c r="A7" t="s">
        <v>3</v>
      </c>
    </row>
    <row r="8" spans="1:13" x14ac:dyDescent="0.35">
      <c r="A8" t="s">
        <v>170</v>
      </c>
      <c r="M8" t="e">
        <f>currenttime</f>
        <v>#NAME?</v>
      </c>
    </row>
    <row r="9" spans="1:13" x14ac:dyDescent="0.35">
      <c r="M9" s="3">
        <f>TIME(1,3,55)</f>
        <v>4.4386574074074071E-2</v>
      </c>
    </row>
    <row r="10" spans="1:13" x14ac:dyDescent="0.35">
      <c r="A10" t="s">
        <v>2</v>
      </c>
    </row>
    <row r="11" spans="1:13" x14ac:dyDescent="0.35">
      <c r="A11" t="s">
        <v>6</v>
      </c>
    </row>
    <row r="12" spans="1:13" x14ac:dyDescent="0.35">
      <c r="A12" t="s">
        <v>165</v>
      </c>
    </row>
    <row r="13" spans="1:13" x14ac:dyDescent="0.35">
      <c r="A13" t="s">
        <v>166</v>
      </c>
    </row>
    <row r="14" spans="1:13" x14ac:dyDescent="0.35">
      <c r="A14" t="s">
        <v>167</v>
      </c>
    </row>
    <row r="15" spans="1:13" x14ac:dyDescent="0.35">
      <c r="A15" t="s">
        <v>168</v>
      </c>
    </row>
    <row r="16" spans="1:13" ht="15" thickBot="1" x14ac:dyDescent="0.4"/>
    <row r="17" spans="1:1" ht="15" thickBot="1" x14ac:dyDescent="0.4">
      <c r="A17" s="4" t="s">
        <v>4</v>
      </c>
    </row>
    <row r="18" spans="1:1" ht="15" thickBot="1" x14ac:dyDescent="0.4"/>
    <row r="19" spans="1:1" ht="44" thickBot="1" x14ac:dyDescent="0.4">
      <c r="A19" s="5" t="s">
        <v>5</v>
      </c>
    </row>
    <row r="21" spans="1:1" x14ac:dyDescent="0.35">
      <c r="A21" t="s">
        <v>7</v>
      </c>
    </row>
    <row r="22" spans="1:1" x14ac:dyDescent="0.35">
      <c r="A22" t="s">
        <v>171</v>
      </c>
    </row>
    <row r="23" spans="1:1" x14ac:dyDescent="0.35">
      <c r="A23" t="s">
        <v>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189DD-EAD5-4652-84E3-B28AEBD1C2F8}">
  <dimension ref="A2:S113"/>
  <sheetViews>
    <sheetView topLeftCell="E1" workbookViewId="0">
      <selection activeCell="K2" sqref="K2"/>
    </sheetView>
  </sheetViews>
  <sheetFormatPr defaultRowHeight="14.5" x14ac:dyDescent="0.35"/>
  <cols>
    <col min="1" max="1" width="17.54296875" customWidth="1"/>
    <col min="2" max="2" width="16.26953125" customWidth="1"/>
    <col min="6" max="6" width="9.6328125" customWidth="1"/>
    <col min="7" max="7" width="11.6328125" customWidth="1"/>
    <col min="13" max="13" width="18.26953125" customWidth="1"/>
    <col min="14" max="14" width="16.7265625" customWidth="1"/>
    <col min="15" max="15" width="12.81640625" customWidth="1"/>
    <col min="18" max="18" width="10.7265625" customWidth="1"/>
    <col min="19" max="19" width="12.26953125" customWidth="1"/>
  </cols>
  <sheetData>
    <row r="2" spans="1:19" x14ac:dyDescent="0.35">
      <c r="A2" s="6" t="s">
        <v>20</v>
      </c>
      <c r="B2" s="6" t="s">
        <v>16</v>
      </c>
      <c r="C2" s="6" t="s">
        <v>17</v>
      </c>
      <c r="D2" s="6" t="s">
        <v>14</v>
      </c>
      <c r="E2" s="6" t="s">
        <v>15</v>
      </c>
      <c r="F2" s="6" t="s">
        <v>18</v>
      </c>
      <c r="G2" s="6" t="s">
        <v>19</v>
      </c>
      <c r="M2" s="30" t="s">
        <v>20</v>
      </c>
      <c r="N2" s="30" t="s">
        <v>16</v>
      </c>
      <c r="O2" s="31" t="s">
        <v>173</v>
      </c>
      <c r="P2" s="31" t="s">
        <v>14</v>
      </c>
      <c r="Q2" s="31" t="s">
        <v>175</v>
      </c>
      <c r="R2" s="31" t="s">
        <v>176</v>
      </c>
      <c r="S2" s="31" t="s">
        <v>177</v>
      </c>
    </row>
    <row r="3" spans="1:19" x14ac:dyDescent="0.35">
      <c r="A3" s="29" t="s">
        <v>9</v>
      </c>
      <c r="B3" s="29">
        <v>10</v>
      </c>
      <c r="C3" s="29">
        <f>(100+200)/2</f>
        <v>150</v>
      </c>
      <c r="D3" s="29">
        <f>B3*C3</f>
        <v>1500</v>
      </c>
      <c r="E3" s="29">
        <f>C3-$B$9</f>
        <v>-221.42857142857144</v>
      </c>
      <c r="F3" s="29">
        <f>E3*E3</f>
        <v>49030.612244897966</v>
      </c>
      <c r="G3" s="29">
        <f>B3*F3</f>
        <v>490306.12244897964</v>
      </c>
      <c r="M3" s="31" t="s">
        <v>9</v>
      </c>
      <c r="N3" s="31">
        <v>10</v>
      </c>
      <c r="O3" s="31">
        <v>150</v>
      </c>
      <c r="P3" s="31">
        <f>N3*O3</f>
        <v>1500</v>
      </c>
      <c r="Q3" s="31">
        <f>O3-$N$9</f>
        <v>-221.42857142857144</v>
      </c>
      <c r="R3" s="33">
        <f>Q3*Q3</f>
        <v>49030.612244897966</v>
      </c>
      <c r="S3" s="31">
        <f>N3*R3</f>
        <v>490306.12244897964</v>
      </c>
    </row>
    <row r="4" spans="1:19" x14ac:dyDescent="0.35">
      <c r="A4" s="29" t="s">
        <v>10</v>
      </c>
      <c r="B4" s="29">
        <v>15</v>
      </c>
      <c r="C4" s="29">
        <f>(200+300)/2</f>
        <v>250</v>
      </c>
      <c r="D4" s="29">
        <f t="shared" ref="D4:D7" si="0">B4*C4</f>
        <v>3750</v>
      </c>
      <c r="E4" s="29">
        <f t="shared" ref="E4:E7" si="1">C4-$B$9</f>
        <v>-121.42857142857144</v>
      </c>
      <c r="F4" s="29">
        <f t="shared" ref="F4:F7" si="2">E4*E4</f>
        <v>14744.897959183678</v>
      </c>
      <c r="G4" s="29">
        <f t="shared" ref="G4:G7" si="3">B4*F4</f>
        <v>221173.46938775518</v>
      </c>
      <c r="M4" s="31" t="s">
        <v>10</v>
      </c>
      <c r="N4" s="31">
        <v>15</v>
      </c>
      <c r="O4" s="31">
        <v>250</v>
      </c>
      <c r="P4" s="31">
        <f t="shared" ref="P4:P7" si="4">N4*O4</f>
        <v>3750</v>
      </c>
      <c r="Q4" s="31">
        <f t="shared" ref="Q4:Q7" si="5">O4-$N$9</f>
        <v>-121.42857142857144</v>
      </c>
      <c r="R4" s="33">
        <f t="shared" ref="R4:R7" si="6">Q4*Q4</f>
        <v>14744.897959183678</v>
      </c>
      <c r="S4" s="31">
        <f t="shared" ref="S4:S7" si="7">N4*R4</f>
        <v>221173.46938775518</v>
      </c>
    </row>
    <row r="5" spans="1:19" x14ac:dyDescent="0.35">
      <c r="A5" s="29" t="s">
        <v>11</v>
      </c>
      <c r="B5" s="29">
        <v>15</v>
      </c>
      <c r="C5" s="29">
        <f>(300+400)/2</f>
        <v>350</v>
      </c>
      <c r="D5" s="29">
        <f t="shared" si="0"/>
        <v>5250</v>
      </c>
      <c r="E5" s="29">
        <f t="shared" si="1"/>
        <v>-21.428571428571445</v>
      </c>
      <c r="F5" s="29">
        <f t="shared" si="2"/>
        <v>459.18367346938845</v>
      </c>
      <c r="G5" s="29">
        <f t="shared" si="3"/>
        <v>6887.7551020408264</v>
      </c>
      <c r="M5" s="31" t="s">
        <v>11</v>
      </c>
      <c r="N5" s="31">
        <v>15</v>
      </c>
      <c r="O5" s="31">
        <v>350</v>
      </c>
      <c r="P5" s="31">
        <f t="shared" si="4"/>
        <v>5250</v>
      </c>
      <c r="Q5" s="31">
        <f t="shared" si="5"/>
        <v>-21.428571428571445</v>
      </c>
      <c r="R5" s="33">
        <f t="shared" si="6"/>
        <v>459.18367346938845</v>
      </c>
      <c r="S5" s="31">
        <f t="shared" si="7"/>
        <v>6887.7551020408264</v>
      </c>
    </row>
    <row r="6" spans="1:19" x14ac:dyDescent="0.35">
      <c r="A6" s="29" t="s">
        <v>12</v>
      </c>
      <c r="B6" s="29">
        <v>10</v>
      </c>
      <c r="C6" s="29">
        <f>(400+500)/2</f>
        <v>450</v>
      </c>
      <c r="D6" s="29">
        <f t="shared" si="0"/>
        <v>4500</v>
      </c>
      <c r="E6" s="29">
        <f t="shared" si="1"/>
        <v>78.571428571428555</v>
      </c>
      <c r="F6" s="29">
        <f t="shared" si="2"/>
        <v>6173.4693877550999</v>
      </c>
      <c r="G6" s="29">
        <f t="shared" si="3"/>
        <v>61734.693877550999</v>
      </c>
      <c r="M6" s="31" t="s">
        <v>12</v>
      </c>
      <c r="N6" s="31">
        <v>10</v>
      </c>
      <c r="O6" s="31">
        <v>450</v>
      </c>
      <c r="P6" s="31">
        <f t="shared" si="4"/>
        <v>4500</v>
      </c>
      <c r="Q6" s="31">
        <f t="shared" si="5"/>
        <v>78.571428571428555</v>
      </c>
      <c r="R6" s="33">
        <f t="shared" si="6"/>
        <v>6173.4693877550999</v>
      </c>
      <c r="S6" s="31">
        <f t="shared" si="7"/>
        <v>61734.693877550999</v>
      </c>
    </row>
    <row r="7" spans="1:19" x14ac:dyDescent="0.35">
      <c r="A7" s="29" t="s">
        <v>13</v>
      </c>
      <c r="B7" s="29">
        <v>20</v>
      </c>
      <c r="C7" s="29">
        <f>(500+600)/2</f>
        <v>550</v>
      </c>
      <c r="D7" s="29">
        <f t="shared" si="0"/>
        <v>11000</v>
      </c>
      <c r="E7" s="29">
        <f t="shared" si="1"/>
        <v>178.57142857142856</v>
      </c>
      <c r="F7" s="29">
        <f t="shared" si="2"/>
        <v>31887.75510204081</v>
      </c>
      <c r="G7" s="29">
        <f t="shared" si="3"/>
        <v>637755.10204081621</v>
      </c>
      <c r="M7" s="31" t="s">
        <v>13</v>
      </c>
      <c r="N7" s="31">
        <v>20</v>
      </c>
      <c r="O7" s="31">
        <v>550</v>
      </c>
      <c r="P7" s="31">
        <f t="shared" si="4"/>
        <v>11000</v>
      </c>
      <c r="Q7" s="31">
        <f t="shared" si="5"/>
        <v>178.57142857142856</v>
      </c>
      <c r="R7" s="33">
        <f t="shared" si="6"/>
        <v>31887.75510204081</v>
      </c>
      <c r="S7" s="31">
        <f t="shared" si="7"/>
        <v>637755.10204081621</v>
      </c>
    </row>
    <row r="9" spans="1:19" x14ac:dyDescent="0.35">
      <c r="A9" s="7" t="s">
        <v>21</v>
      </c>
      <c r="B9" s="29">
        <f>SUM(D3:D7)/SUM(B3:B7)</f>
        <v>371.42857142857144</v>
      </c>
      <c r="M9" s="34" t="s">
        <v>174</v>
      </c>
      <c r="N9" s="34">
        <f>SUM(P3:P7)/SUM(N3:N7)</f>
        <v>371.42857142857144</v>
      </c>
      <c r="Q9" s="32">
        <f>_xlfn.STDEV.P(N3:N7,N9)</f>
        <v>133.24954850531671</v>
      </c>
    </row>
    <row r="10" spans="1:19" ht="29" x14ac:dyDescent="0.35">
      <c r="A10" s="8" t="s">
        <v>22</v>
      </c>
      <c r="B10" s="29">
        <f>SQRT(SUM(G3:G7)/SUM(B3:B7))</f>
        <v>142.32042032265196</v>
      </c>
      <c r="I10" t="s">
        <v>172</v>
      </c>
      <c r="M10" s="34" t="s">
        <v>178</v>
      </c>
      <c r="N10" s="34">
        <f>SQRT(SUM(S3:S7)/SUM(N3:N7))</f>
        <v>142.32042032265196</v>
      </c>
      <c r="Q10">
        <f>_xlfn.STDEV.S(N3:N7,N9)</f>
        <v>145.96756698748152</v>
      </c>
    </row>
    <row r="11" spans="1:19" x14ac:dyDescent="0.35">
      <c r="Q11">
        <f>STDEVA(N3:N7,N9)</f>
        <v>145.96756698748152</v>
      </c>
      <c r="R11">
        <f>_xlfn.STDEV.P(O3:O7,N9)</f>
        <v>129.34621052381362</v>
      </c>
      <c r="S11">
        <f>_xlfn.STDEV.P(P3:P7,N9)</f>
        <v>3399.8591073915659</v>
      </c>
    </row>
    <row r="12" spans="1:19" ht="15" thickBot="1" x14ac:dyDescent="0.4">
      <c r="A12" s="10" t="s">
        <v>23</v>
      </c>
      <c r="M12" s="32" t="s">
        <v>178</v>
      </c>
      <c r="N12">
        <f>_xlfn.STDEV.P(O3:O7,N9)</f>
        <v>129.34621052381362</v>
      </c>
      <c r="O12">
        <f>STDEVA(P3:P7)</f>
        <v>3532.8812603879005</v>
      </c>
      <c r="P12">
        <f>STDEV(P3:P7)</f>
        <v>3532.8812603879005</v>
      </c>
      <c r="R12">
        <f>_xlfn.STDEV.S(O3:O7,N9)</f>
        <v>141.69167446340964</v>
      </c>
      <c r="S12">
        <f>_xlfn.STDEV.S(P3:P7,N9)</f>
        <v>3724.3590509154801</v>
      </c>
    </row>
    <row r="13" spans="1:19" ht="15" thickBot="1" x14ac:dyDescent="0.4">
      <c r="A13" s="11" t="s">
        <v>24</v>
      </c>
      <c r="B13" s="12" t="s">
        <v>25</v>
      </c>
      <c r="C13" s="12" t="s">
        <v>26</v>
      </c>
      <c r="D13" s="13" t="s">
        <v>27</v>
      </c>
      <c r="F13" s="20"/>
      <c r="G13" s="16" t="s">
        <v>26</v>
      </c>
      <c r="H13" s="17" t="s">
        <v>27</v>
      </c>
      <c r="I13" s="18" t="s">
        <v>25</v>
      </c>
      <c r="N13">
        <f>_xlfn.STDEV.P(O3:O7,N9)</f>
        <v>129.34621052381362</v>
      </c>
      <c r="O13">
        <f>_xlfn.STDEV.S(O3:O7,N9)</f>
        <v>141.69167446340964</v>
      </c>
      <c r="P13">
        <f>STDEVA(O3:O7,N9)</f>
        <v>141.69167446340964</v>
      </c>
      <c r="R13">
        <f>STDEVA(O3:O7,N9)</f>
        <v>141.69167446340964</v>
      </c>
      <c r="S13">
        <f>STDEVA(P3:P7,N9)</f>
        <v>3724.3590509154801</v>
      </c>
    </row>
    <row r="14" spans="1:19" x14ac:dyDescent="0.35">
      <c r="A14" t="s">
        <v>28</v>
      </c>
      <c r="B14" s="9">
        <v>67</v>
      </c>
      <c r="C14">
        <v>87</v>
      </c>
      <c r="D14">
        <v>67</v>
      </c>
      <c r="F14" s="19" t="s">
        <v>34</v>
      </c>
      <c r="G14" s="14">
        <f>VLOOKUP($F14,$A$14:$D$113,3,FALSE)</f>
        <v>93</v>
      </c>
      <c r="H14" s="14">
        <f>VLOOKUP($F14,$A$14:$D$113,4,FALSE)</f>
        <v>73</v>
      </c>
      <c r="I14" s="15">
        <f>VLOOKUP($F14,$A$14:$D$113,2,FALSE)</f>
        <v>71.1666666666667</v>
      </c>
      <c r="N14">
        <f>STDEVP(O3:O7,N9)</f>
        <v>129.34621052381362</v>
      </c>
      <c r="O14">
        <f>_xlfn.STDEV.P(N9,O3:O7)</f>
        <v>129.34621052381362</v>
      </c>
      <c r="R14">
        <f>STDEVPA(O3:O7,N9)</f>
        <v>129.34621052381362</v>
      </c>
      <c r="S14">
        <f>STDEVPA(O3:O7,N9)</f>
        <v>129.34621052381362</v>
      </c>
    </row>
    <row r="15" spans="1:19" x14ac:dyDescent="0.35">
      <c r="A15" t="s">
        <v>29</v>
      </c>
      <c r="B15" s="9">
        <v>71</v>
      </c>
      <c r="C15">
        <v>88</v>
      </c>
      <c r="D15">
        <v>68</v>
      </c>
      <c r="F15" s="19" t="s">
        <v>45</v>
      </c>
      <c r="G15" s="14">
        <f t="shared" ref="G15:G21" si="8">VLOOKUP($F15,$A$14:$D$113,3,FALSE)</f>
        <v>104</v>
      </c>
      <c r="H15" s="14">
        <f t="shared" ref="H15:H21" si="9">VLOOKUP($F15,$A$14:$D$113,4,FALSE)</f>
        <v>84</v>
      </c>
      <c r="I15" s="15">
        <f t="shared" ref="I15:I21" si="10">VLOOKUP($F15,$A$14:$D$113,2,FALSE)</f>
        <v>76.6666666666667</v>
      </c>
      <c r="R15">
        <f>STDEV(O3:O7,N9)</f>
        <v>141.69167446340964</v>
      </c>
      <c r="S15">
        <f>STDEV(P3:P7,N9)</f>
        <v>3724.3590509154801</v>
      </c>
    </row>
    <row r="16" spans="1:19" x14ac:dyDescent="0.35">
      <c r="A16" t="s">
        <v>30</v>
      </c>
      <c r="B16" s="9">
        <v>68</v>
      </c>
      <c r="C16">
        <v>89</v>
      </c>
      <c r="D16">
        <v>69</v>
      </c>
      <c r="F16" s="19" t="s">
        <v>56</v>
      </c>
      <c r="G16" s="14">
        <f t="shared" si="8"/>
        <v>115</v>
      </c>
      <c r="H16" s="14">
        <f t="shared" si="9"/>
        <v>95</v>
      </c>
      <c r="I16" s="15">
        <f t="shared" si="10"/>
        <v>82.166666666666799</v>
      </c>
      <c r="R16">
        <f>STDEVP(O3:O7,N9)</f>
        <v>129.34621052381362</v>
      </c>
      <c r="S16">
        <f>STDEVP(O3:O7,N9)</f>
        <v>129.34621052381362</v>
      </c>
    </row>
    <row r="17" spans="1:9" x14ac:dyDescent="0.35">
      <c r="A17" t="s">
        <v>31</v>
      </c>
      <c r="B17" s="9">
        <v>69.6666666666667</v>
      </c>
      <c r="C17">
        <v>90</v>
      </c>
      <c r="D17">
        <v>70</v>
      </c>
      <c r="F17" s="19" t="s">
        <v>72</v>
      </c>
      <c r="G17" s="14">
        <f t="shared" si="8"/>
        <v>131</v>
      </c>
      <c r="H17" s="14">
        <f t="shared" si="9"/>
        <v>111</v>
      </c>
      <c r="I17" s="15">
        <f t="shared" si="10"/>
        <v>90.166666666666799</v>
      </c>
    </row>
    <row r="18" spans="1:9" x14ac:dyDescent="0.35">
      <c r="A18" t="s">
        <v>32</v>
      </c>
      <c r="B18" s="9">
        <v>70.1666666666667</v>
      </c>
      <c r="C18">
        <v>91</v>
      </c>
      <c r="D18">
        <v>71</v>
      </c>
      <c r="F18" s="19" t="s">
        <v>94</v>
      </c>
      <c r="G18" s="14">
        <f t="shared" si="8"/>
        <v>153</v>
      </c>
      <c r="H18" s="14">
        <f t="shared" si="9"/>
        <v>133</v>
      </c>
      <c r="I18" s="15">
        <f t="shared" si="10"/>
        <v>101.166666666667</v>
      </c>
    </row>
    <row r="19" spans="1:9" x14ac:dyDescent="0.35">
      <c r="A19" t="s">
        <v>33</v>
      </c>
      <c r="B19" s="9">
        <v>70.6666666666667</v>
      </c>
      <c r="C19">
        <v>92</v>
      </c>
      <c r="D19">
        <v>72</v>
      </c>
      <c r="F19" s="19" t="s">
        <v>108</v>
      </c>
      <c r="G19" s="14">
        <f t="shared" si="8"/>
        <v>167</v>
      </c>
      <c r="H19" s="14">
        <f t="shared" si="9"/>
        <v>147</v>
      </c>
      <c r="I19" s="15">
        <f t="shared" si="10"/>
        <v>108.166666666667</v>
      </c>
    </row>
    <row r="20" spans="1:9" x14ac:dyDescent="0.35">
      <c r="A20" t="s">
        <v>34</v>
      </c>
      <c r="B20" s="9">
        <v>71.1666666666667</v>
      </c>
      <c r="C20">
        <v>93</v>
      </c>
      <c r="D20">
        <v>73</v>
      </c>
      <c r="F20" s="19" t="s">
        <v>118</v>
      </c>
      <c r="G20" s="14">
        <f t="shared" si="8"/>
        <v>177</v>
      </c>
      <c r="H20" s="14">
        <f t="shared" si="9"/>
        <v>157</v>
      </c>
      <c r="I20" s="15">
        <f t="shared" si="10"/>
        <v>113.166666666667</v>
      </c>
    </row>
    <row r="21" spans="1:9" x14ac:dyDescent="0.35">
      <c r="A21" t="s">
        <v>35</v>
      </c>
      <c r="B21" s="9">
        <v>71.6666666666667</v>
      </c>
      <c r="C21">
        <v>94</v>
      </c>
      <c r="D21">
        <v>74</v>
      </c>
      <c r="F21" s="19" t="s">
        <v>119</v>
      </c>
      <c r="G21" s="14">
        <f t="shared" si="8"/>
        <v>178</v>
      </c>
      <c r="H21" s="14">
        <f t="shared" si="9"/>
        <v>158</v>
      </c>
      <c r="I21" s="15">
        <f t="shared" si="10"/>
        <v>113.666666666667</v>
      </c>
    </row>
    <row r="22" spans="1:9" x14ac:dyDescent="0.35">
      <c r="A22" t="s">
        <v>36</v>
      </c>
      <c r="B22" s="9">
        <v>72.1666666666667</v>
      </c>
      <c r="C22">
        <v>95</v>
      </c>
      <c r="D22">
        <v>75</v>
      </c>
    </row>
    <row r="23" spans="1:9" x14ac:dyDescent="0.35">
      <c r="A23" t="s">
        <v>37</v>
      </c>
      <c r="B23" s="9">
        <v>72.6666666666667</v>
      </c>
      <c r="C23">
        <v>96</v>
      </c>
      <c r="D23">
        <v>76</v>
      </c>
    </row>
    <row r="24" spans="1:9" x14ac:dyDescent="0.35">
      <c r="A24" t="s">
        <v>38</v>
      </c>
      <c r="B24" s="9">
        <v>73.1666666666667</v>
      </c>
      <c r="C24">
        <v>97</v>
      </c>
      <c r="D24">
        <v>77</v>
      </c>
    </row>
    <row r="25" spans="1:9" x14ac:dyDescent="0.35">
      <c r="A25" t="s">
        <v>39</v>
      </c>
      <c r="B25" s="9">
        <v>73.6666666666667</v>
      </c>
      <c r="C25">
        <v>98</v>
      </c>
      <c r="D25">
        <v>78</v>
      </c>
    </row>
    <row r="26" spans="1:9" x14ac:dyDescent="0.35">
      <c r="A26" t="s">
        <v>40</v>
      </c>
      <c r="B26" s="9">
        <v>74.1666666666667</v>
      </c>
      <c r="C26">
        <v>99</v>
      </c>
      <c r="D26">
        <v>79</v>
      </c>
    </row>
    <row r="27" spans="1:9" x14ac:dyDescent="0.35">
      <c r="A27" t="s">
        <v>41</v>
      </c>
      <c r="B27" s="9">
        <v>74.6666666666667</v>
      </c>
      <c r="C27">
        <v>100</v>
      </c>
      <c r="D27">
        <v>80</v>
      </c>
    </row>
    <row r="28" spans="1:9" x14ac:dyDescent="0.35">
      <c r="A28" t="s">
        <v>42</v>
      </c>
      <c r="B28" s="9">
        <v>75.1666666666667</v>
      </c>
      <c r="C28">
        <v>101</v>
      </c>
      <c r="D28">
        <v>81</v>
      </c>
    </row>
    <row r="29" spans="1:9" x14ac:dyDescent="0.35">
      <c r="A29" t="s">
        <v>43</v>
      </c>
      <c r="B29" s="9">
        <v>75.6666666666667</v>
      </c>
      <c r="C29">
        <v>102</v>
      </c>
      <c r="D29">
        <v>82</v>
      </c>
    </row>
    <row r="30" spans="1:9" x14ac:dyDescent="0.35">
      <c r="A30" t="s">
        <v>44</v>
      </c>
      <c r="B30" s="9">
        <v>76.1666666666667</v>
      </c>
      <c r="C30">
        <v>103</v>
      </c>
      <c r="D30">
        <v>83</v>
      </c>
    </row>
    <row r="31" spans="1:9" x14ac:dyDescent="0.35">
      <c r="A31" t="s">
        <v>45</v>
      </c>
      <c r="B31" s="9">
        <v>76.6666666666667</v>
      </c>
      <c r="C31">
        <v>104</v>
      </c>
      <c r="D31">
        <v>84</v>
      </c>
    </row>
    <row r="32" spans="1:9" x14ac:dyDescent="0.35">
      <c r="A32" t="s">
        <v>46</v>
      </c>
      <c r="B32" s="9">
        <v>77.1666666666667</v>
      </c>
      <c r="C32">
        <v>105</v>
      </c>
      <c r="D32">
        <v>85</v>
      </c>
    </row>
    <row r="33" spans="1:4" x14ac:dyDescent="0.35">
      <c r="A33" t="s">
        <v>47</v>
      </c>
      <c r="B33" s="9">
        <v>77.6666666666667</v>
      </c>
      <c r="C33">
        <v>106</v>
      </c>
      <c r="D33">
        <v>86</v>
      </c>
    </row>
    <row r="34" spans="1:4" x14ac:dyDescent="0.35">
      <c r="A34" t="s">
        <v>48</v>
      </c>
      <c r="B34" s="9">
        <v>78.166666666666799</v>
      </c>
      <c r="C34">
        <v>107</v>
      </c>
      <c r="D34">
        <v>87</v>
      </c>
    </row>
    <row r="35" spans="1:4" x14ac:dyDescent="0.35">
      <c r="A35" t="s">
        <v>49</v>
      </c>
      <c r="B35" s="9">
        <v>78.666666666666799</v>
      </c>
      <c r="C35">
        <v>108</v>
      </c>
      <c r="D35">
        <v>88</v>
      </c>
    </row>
    <row r="36" spans="1:4" x14ac:dyDescent="0.35">
      <c r="A36" t="s">
        <v>50</v>
      </c>
      <c r="B36" s="9">
        <v>79.166666666666799</v>
      </c>
      <c r="C36">
        <v>109</v>
      </c>
      <c r="D36">
        <v>89</v>
      </c>
    </row>
    <row r="37" spans="1:4" x14ac:dyDescent="0.35">
      <c r="A37" t="s">
        <v>51</v>
      </c>
      <c r="B37" s="9">
        <v>79.666666666666799</v>
      </c>
      <c r="C37">
        <v>110</v>
      </c>
      <c r="D37">
        <v>90</v>
      </c>
    </row>
    <row r="38" spans="1:4" x14ac:dyDescent="0.35">
      <c r="A38" t="s">
        <v>52</v>
      </c>
      <c r="B38" s="9">
        <v>80.166666666666799</v>
      </c>
      <c r="C38">
        <v>111</v>
      </c>
      <c r="D38">
        <v>91</v>
      </c>
    </row>
    <row r="39" spans="1:4" x14ac:dyDescent="0.35">
      <c r="A39" t="s">
        <v>53</v>
      </c>
      <c r="B39" s="9">
        <v>80.666666666666799</v>
      </c>
      <c r="C39">
        <v>112</v>
      </c>
      <c r="D39">
        <v>92</v>
      </c>
    </row>
    <row r="40" spans="1:4" x14ac:dyDescent="0.35">
      <c r="A40" t="s">
        <v>54</v>
      </c>
      <c r="B40" s="9">
        <v>81.166666666666799</v>
      </c>
      <c r="C40">
        <v>113</v>
      </c>
      <c r="D40">
        <v>93</v>
      </c>
    </row>
    <row r="41" spans="1:4" x14ac:dyDescent="0.35">
      <c r="A41" t="s">
        <v>55</v>
      </c>
      <c r="B41" s="9">
        <v>81.666666666666799</v>
      </c>
      <c r="C41">
        <v>114</v>
      </c>
      <c r="D41">
        <v>94</v>
      </c>
    </row>
    <row r="42" spans="1:4" x14ac:dyDescent="0.35">
      <c r="A42" t="s">
        <v>56</v>
      </c>
      <c r="B42" s="9">
        <v>82.166666666666799</v>
      </c>
      <c r="C42">
        <v>115</v>
      </c>
      <c r="D42">
        <v>95</v>
      </c>
    </row>
    <row r="43" spans="1:4" x14ac:dyDescent="0.35">
      <c r="A43" t="s">
        <v>57</v>
      </c>
      <c r="B43" s="9">
        <v>82.666666666666799</v>
      </c>
      <c r="C43">
        <v>116</v>
      </c>
      <c r="D43">
        <v>96</v>
      </c>
    </row>
    <row r="44" spans="1:4" x14ac:dyDescent="0.35">
      <c r="A44" t="s">
        <v>58</v>
      </c>
      <c r="B44" s="9">
        <v>83.166666666666799</v>
      </c>
      <c r="C44">
        <v>117</v>
      </c>
      <c r="D44">
        <v>97</v>
      </c>
    </row>
    <row r="45" spans="1:4" x14ac:dyDescent="0.35">
      <c r="A45" t="s">
        <v>59</v>
      </c>
      <c r="B45" s="9">
        <v>83.666666666666799</v>
      </c>
      <c r="C45">
        <v>118</v>
      </c>
      <c r="D45">
        <v>98</v>
      </c>
    </row>
    <row r="46" spans="1:4" x14ac:dyDescent="0.35">
      <c r="A46" t="s">
        <v>60</v>
      </c>
      <c r="B46" s="9">
        <v>84.166666666666799</v>
      </c>
      <c r="C46">
        <v>119</v>
      </c>
      <c r="D46">
        <v>99</v>
      </c>
    </row>
    <row r="47" spans="1:4" x14ac:dyDescent="0.35">
      <c r="A47" t="s">
        <v>61</v>
      </c>
      <c r="B47" s="9">
        <v>84.666666666666799</v>
      </c>
      <c r="C47">
        <v>120</v>
      </c>
      <c r="D47">
        <v>100</v>
      </c>
    </row>
    <row r="48" spans="1:4" x14ac:dyDescent="0.35">
      <c r="A48" t="s">
        <v>62</v>
      </c>
      <c r="B48" s="9">
        <v>85.166666666666799</v>
      </c>
      <c r="C48">
        <v>121</v>
      </c>
      <c r="D48">
        <v>101</v>
      </c>
    </row>
    <row r="49" spans="1:4" x14ac:dyDescent="0.35">
      <c r="A49" t="s">
        <v>63</v>
      </c>
      <c r="B49" s="9">
        <v>85.666666666666799</v>
      </c>
      <c r="C49">
        <v>122</v>
      </c>
      <c r="D49">
        <v>102</v>
      </c>
    </row>
    <row r="50" spans="1:4" x14ac:dyDescent="0.35">
      <c r="A50" t="s">
        <v>64</v>
      </c>
      <c r="B50" s="9">
        <v>86.166666666666799</v>
      </c>
      <c r="C50">
        <v>123</v>
      </c>
      <c r="D50">
        <v>103</v>
      </c>
    </row>
    <row r="51" spans="1:4" x14ac:dyDescent="0.35">
      <c r="A51" t="s">
        <v>65</v>
      </c>
      <c r="B51" s="9">
        <v>86.666666666666799</v>
      </c>
      <c r="C51">
        <v>124</v>
      </c>
      <c r="D51">
        <v>104</v>
      </c>
    </row>
    <row r="52" spans="1:4" x14ac:dyDescent="0.35">
      <c r="A52" t="s">
        <v>66</v>
      </c>
      <c r="B52" s="9">
        <v>87.166666666666799</v>
      </c>
      <c r="C52">
        <v>125</v>
      </c>
      <c r="D52">
        <v>105</v>
      </c>
    </row>
    <row r="53" spans="1:4" x14ac:dyDescent="0.35">
      <c r="A53" t="s">
        <v>67</v>
      </c>
      <c r="B53" s="9">
        <v>87.666666666666799</v>
      </c>
      <c r="C53">
        <v>126</v>
      </c>
      <c r="D53">
        <v>106</v>
      </c>
    </row>
    <row r="54" spans="1:4" x14ac:dyDescent="0.35">
      <c r="A54" t="s">
        <v>68</v>
      </c>
      <c r="B54" s="9">
        <v>88.166666666666799</v>
      </c>
      <c r="C54">
        <v>127</v>
      </c>
      <c r="D54">
        <v>107</v>
      </c>
    </row>
    <row r="55" spans="1:4" x14ac:dyDescent="0.35">
      <c r="A55" t="s">
        <v>69</v>
      </c>
      <c r="B55" s="9">
        <v>88.666666666666799</v>
      </c>
      <c r="C55">
        <v>128</v>
      </c>
      <c r="D55">
        <v>108</v>
      </c>
    </row>
    <row r="56" spans="1:4" x14ac:dyDescent="0.35">
      <c r="A56" t="s">
        <v>70</v>
      </c>
      <c r="B56" s="9">
        <v>89.166666666666799</v>
      </c>
      <c r="C56">
        <v>129</v>
      </c>
      <c r="D56">
        <v>109</v>
      </c>
    </row>
    <row r="57" spans="1:4" x14ac:dyDescent="0.35">
      <c r="A57" t="s">
        <v>71</v>
      </c>
      <c r="B57" s="9">
        <v>89.666666666666799</v>
      </c>
      <c r="C57">
        <v>130</v>
      </c>
      <c r="D57">
        <v>110</v>
      </c>
    </row>
    <row r="58" spans="1:4" x14ac:dyDescent="0.35">
      <c r="A58" t="s">
        <v>72</v>
      </c>
      <c r="B58" s="9">
        <v>90.166666666666799</v>
      </c>
      <c r="C58">
        <v>131</v>
      </c>
      <c r="D58">
        <v>111</v>
      </c>
    </row>
    <row r="59" spans="1:4" x14ac:dyDescent="0.35">
      <c r="A59" t="s">
        <v>73</v>
      </c>
      <c r="B59" s="9">
        <v>90.666666666666799</v>
      </c>
      <c r="C59">
        <v>132</v>
      </c>
      <c r="D59">
        <v>112</v>
      </c>
    </row>
    <row r="60" spans="1:4" x14ac:dyDescent="0.35">
      <c r="A60" t="s">
        <v>74</v>
      </c>
      <c r="B60" s="9">
        <v>91.166666666666799</v>
      </c>
      <c r="C60">
        <v>133</v>
      </c>
      <c r="D60">
        <v>113</v>
      </c>
    </row>
    <row r="61" spans="1:4" x14ac:dyDescent="0.35">
      <c r="A61" t="s">
        <v>75</v>
      </c>
      <c r="B61" s="9">
        <v>91.666666666666799</v>
      </c>
      <c r="C61">
        <v>134</v>
      </c>
      <c r="D61">
        <v>114</v>
      </c>
    </row>
    <row r="62" spans="1:4" x14ac:dyDescent="0.35">
      <c r="A62" t="s">
        <v>76</v>
      </c>
      <c r="B62" s="9">
        <v>92.166666666666799</v>
      </c>
      <c r="C62">
        <v>135</v>
      </c>
      <c r="D62">
        <v>115</v>
      </c>
    </row>
    <row r="63" spans="1:4" x14ac:dyDescent="0.35">
      <c r="A63" t="s">
        <v>77</v>
      </c>
      <c r="B63" s="9">
        <v>92.666666666666799</v>
      </c>
      <c r="C63">
        <v>136</v>
      </c>
      <c r="D63">
        <v>116</v>
      </c>
    </row>
    <row r="64" spans="1:4" x14ac:dyDescent="0.35">
      <c r="A64" t="s">
        <v>78</v>
      </c>
      <c r="B64" s="9">
        <v>93.166666666666799</v>
      </c>
      <c r="C64">
        <v>137</v>
      </c>
      <c r="D64">
        <v>117</v>
      </c>
    </row>
    <row r="65" spans="1:4" x14ac:dyDescent="0.35">
      <c r="A65" t="s">
        <v>79</v>
      </c>
      <c r="B65" s="9">
        <v>93.666666666666799</v>
      </c>
      <c r="C65">
        <v>138</v>
      </c>
      <c r="D65">
        <v>118</v>
      </c>
    </row>
    <row r="66" spans="1:4" x14ac:dyDescent="0.35">
      <c r="A66" t="s">
        <v>80</v>
      </c>
      <c r="B66" s="9">
        <v>94.166666666666799</v>
      </c>
      <c r="C66">
        <v>139</v>
      </c>
      <c r="D66">
        <v>119</v>
      </c>
    </row>
    <row r="67" spans="1:4" x14ac:dyDescent="0.35">
      <c r="A67" t="s">
        <v>81</v>
      </c>
      <c r="B67" s="9">
        <v>94.666666666666799</v>
      </c>
      <c r="C67">
        <v>140</v>
      </c>
      <c r="D67">
        <v>120</v>
      </c>
    </row>
    <row r="68" spans="1:4" x14ac:dyDescent="0.35">
      <c r="A68" t="s">
        <v>82</v>
      </c>
      <c r="B68" s="9">
        <v>95.166666666666799</v>
      </c>
      <c r="C68">
        <v>141</v>
      </c>
      <c r="D68">
        <v>121</v>
      </c>
    </row>
    <row r="69" spans="1:4" x14ac:dyDescent="0.35">
      <c r="A69" t="s">
        <v>83</v>
      </c>
      <c r="B69" s="9">
        <v>95.666666666666899</v>
      </c>
      <c r="C69">
        <v>142</v>
      </c>
      <c r="D69">
        <v>122</v>
      </c>
    </row>
    <row r="70" spans="1:4" x14ac:dyDescent="0.35">
      <c r="A70" t="s">
        <v>84</v>
      </c>
      <c r="B70" s="9">
        <v>96.166666666666899</v>
      </c>
      <c r="C70">
        <v>143</v>
      </c>
      <c r="D70">
        <v>123</v>
      </c>
    </row>
    <row r="71" spans="1:4" x14ac:dyDescent="0.35">
      <c r="A71" t="s">
        <v>85</v>
      </c>
      <c r="B71" s="9">
        <v>96.666666666666899</v>
      </c>
      <c r="C71">
        <v>144</v>
      </c>
      <c r="D71">
        <v>124</v>
      </c>
    </row>
    <row r="72" spans="1:4" x14ac:dyDescent="0.35">
      <c r="A72" t="s">
        <v>86</v>
      </c>
      <c r="B72" s="9">
        <v>97.166666666666899</v>
      </c>
      <c r="C72">
        <v>145</v>
      </c>
      <c r="D72">
        <v>125</v>
      </c>
    </row>
    <row r="73" spans="1:4" x14ac:dyDescent="0.35">
      <c r="A73" t="s">
        <v>87</v>
      </c>
      <c r="B73" s="9">
        <v>97.666666666666899</v>
      </c>
      <c r="C73">
        <v>146</v>
      </c>
      <c r="D73">
        <v>126</v>
      </c>
    </row>
    <row r="74" spans="1:4" x14ac:dyDescent="0.35">
      <c r="A74" t="s">
        <v>88</v>
      </c>
      <c r="B74" s="9">
        <v>98.166666666666899</v>
      </c>
      <c r="C74">
        <v>147</v>
      </c>
      <c r="D74">
        <v>127</v>
      </c>
    </row>
    <row r="75" spans="1:4" x14ac:dyDescent="0.35">
      <c r="A75" t="s">
        <v>89</v>
      </c>
      <c r="B75" s="9">
        <v>98.666666666666899</v>
      </c>
      <c r="C75">
        <v>148</v>
      </c>
      <c r="D75">
        <v>128</v>
      </c>
    </row>
    <row r="76" spans="1:4" x14ac:dyDescent="0.35">
      <c r="A76" t="s">
        <v>90</v>
      </c>
      <c r="B76" s="9">
        <v>99.166666666666899</v>
      </c>
      <c r="C76">
        <v>149</v>
      </c>
      <c r="D76">
        <v>129</v>
      </c>
    </row>
    <row r="77" spans="1:4" x14ac:dyDescent="0.35">
      <c r="A77" t="s">
        <v>91</v>
      </c>
      <c r="B77" s="9">
        <v>99.666666666666899</v>
      </c>
      <c r="C77">
        <v>150</v>
      </c>
      <c r="D77">
        <v>130</v>
      </c>
    </row>
    <row r="78" spans="1:4" x14ac:dyDescent="0.35">
      <c r="A78" t="s">
        <v>92</v>
      </c>
      <c r="B78" s="9">
        <v>100.166666666667</v>
      </c>
      <c r="C78">
        <v>151</v>
      </c>
      <c r="D78">
        <v>131</v>
      </c>
    </row>
    <row r="79" spans="1:4" x14ac:dyDescent="0.35">
      <c r="A79" t="s">
        <v>93</v>
      </c>
      <c r="B79" s="9">
        <v>100.666666666667</v>
      </c>
      <c r="C79">
        <v>152</v>
      </c>
      <c r="D79">
        <v>132</v>
      </c>
    </row>
    <row r="80" spans="1:4" x14ac:dyDescent="0.35">
      <c r="A80" t="s">
        <v>94</v>
      </c>
      <c r="B80" s="9">
        <v>101.166666666667</v>
      </c>
      <c r="C80">
        <v>153</v>
      </c>
      <c r="D80">
        <v>133</v>
      </c>
    </row>
    <row r="81" spans="1:4" x14ac:dyDescent="0.35">
      <c r="A81" t="s">
        <v>95</v>
      </c>
      <c r="B81" s="9">
        <v>101.666666666667</v>
      </c>
      <c r="C81">
        <v>154</v>
      </c>
      <c r="D81">
        <v>134</v>
      </c>
    </row>
    <row r="82" spans="1:4" x14ac:dyDescent="0.35">
      <c r="A82" t="s">
        <v>96</v>
      </c>
      <c r="B82" s="9">
        <v>102.166666666667</v>
      </c>
      <c r="C82">
        <v>155</v>
      </c>
      <c r="D82">
        <v>135</v>
      </c>
    </row>
    <row r="83" spans="1:4" x14ac:dyDescent="0.35">
      <c r="A83" t="s">
        <v>97</v>
      </c>
      <c r="B83" s="9">
        <v>102.666666666667</v>
      </c>
      <c r="C83">
        <v>156</v>
      </c>
      <c r="D83">
        <v>136</v>
      </c>
    </row>
    <row r="84" spans="1:4" x14ac:dyDescent="0.35">
      <c r="A84" t="s">
        <v>98</v>
      </c>
      <c r="B84" s="9">
        <v>103.166666666667</v>
      </c>
      <c r="C84">
        <v>157</v>
      </c>
      <c r="D84">
        <v>137</v>
      </c>
    </row>
    <row r="85" spans="1:4" x14ac:dyDescent="0.35">
      <c r="A85" t="s">
        <v>99</v>
      </c>
      <c r="B85" s="9">
        <v>103.666666666667</v>
      </c>
      <c r="C85">
        <v>158</v>
      </c>
      <c r="D85">
        <v>138</v>
      </c>
    </row>
    <row r="86" spans="1:4" x14ac:dyDescent="0.35">
      <c r="A86" t="s">
        <v>100</v>
      </c>
      <c r="B86" s="9">
        <v>104.166666666667</v>
      </c>
      <c r="C86">
        <v>159</v>
      </c>
      <c r="D86">
        <v>139</v>
      </c>
    </row>
    <row r="87" spans="1:4" x14ac:dyDescent="0.35">
      <c r="A87" t="s">
        <v>101</v>
      </c>
      <c r="B87" s="9">
        <v>104.666666666667</v>
      </c>
      <c r="C87">
        <v>160</v>
      </c>
      <c r="D87">
        <v>140</v>
      </c>
    </row>
    <row r="88" spans="1:4" x14ac:dyDescent="0.35">
      <c r="A88" t="s">
        <v>102</v>
      </c>
      <c r="B88" s="9">
        <v>105.166666666667</v>
      </c>
      <c r="C88">
        <v>161</v>
      </c>
      <c r="D88">
        <v>141</v>
      </c>
    </row>
    <row r="89" spans="1:4" x14ac:dyDescent="0.35">
      <c r="A89" t="s">
        <v>103</v>
      </c>
      <c r="B89" s="9">
        <v>105.666666666667</v>
      </c>
      <c r="C89">
        <v>162</v>
      </c>
      <c r="D89">
        <v>142</v>
      </c>
    </row>
    <row r="90" spans="1:4" x14ac:dyDescent="0.35">
      <c r="A90" t="s">
        <v>104</v>
      </c>
      <c r="B90" s="9">
        <v>106.166666666667</v>
      </c>
      <c r="C90">
        <v>163</v>
      </c>
      <c r="D90">
        <v>143</v>
      </c>
    </row>
    <row r="91" spans="1:4" x14ac:dyDescent="0.35">
      <c r="A91" t="s">
        <v>105</v>
      </c>
      <c r="B91" s="9">
        <v>106.666666666667</v>
      </c>
      <c r="C91">
        <v>164</v>
      </c>
      <c r="D91">
        <v>144</v>
      </c>
    </row>
    <row r="92" spans="1:4" x14ac:dyDescent="0.35">
      <c r="A92" t="s">
        <v>106</v>
      </c>
      <c r="B92" s="9">
        <v>107.166666666667</v>
      </c>
      <c r="C92">
        <v>165</v>
      </c>
      <c r="D92">
        <v>145</v>
      </c>
    </row>
    <row r="93" spans="1:4" x14ac:dyDescent="0.35">
      <c r="A93" t="s">
        <v>107</v>
      </c>
      <c r="B93" s="9">
        <v>107.666666666667</v>
      </c>
      <c r="C93">
        <v>166</v>
      </c>
      <c r="D93">
        <v>146</v>
      </c>
    </row>
    <row r="94" spans="1:4" x14ac:dyDescent="0.35">
      <c r="A94" t="s">
        <v>108</v>
      </c>
      <c r="B94" s="9">
        <v>108.166666666667</v>
      </c>
      <c r="C94">
        <v>167</v>
      </c>
      <c r="D94">
        <v>147</v>
      </c>
    </row>
    <row r="95" spans="1:4" x14ac:dyDescent="0.35">
      <c r="A95" t="s">
        <v>109</v>
      </c>
      <c r="B95" s="9">
        <v>108.666666666667</v>
      </c>
      <c r="C95">
        <v>168</v>
      </c>
      <c r="D95">
        <v>148</v>
      </c>
    </row>
    <row r="96" spans="1:4" x14ac:dyDescent="0.35">
      <c r="A96" t="s">
        <v>110</v>
      </c>
      <c r="B96" s="9">
        <v>109.166666666667</v>
      </c>
      <c r="C96">
        <v>169</v>
      </c>
      <c r="D96">
        <v>149</v>
      </c>
    </row>
    <row r="97" spans="1:4" x14ac:dyDescent="0.35">
      <c r="A97" t="s">
        <v>111</v>
      </c>
      <c r="B97" s="9">
        <v>109.666666666667</v>
      </c>
      <c r="C97">
        <v>170</v>
      </c>
      <c r="D97">
        <v>150</v>
      </c>
    </row>
    <row r="98" spans="1:4" x14ac:dyDescent="0.35">
      <c r="A98" t="s">
        <v>112</v>
      </c>
      <c r="B98" s="9">
        <v>110.166666666667</v>
      </c>
      <c r="C98">
        <v>171</v>
      </c>
      <c r="D98">
        <v>151</v>
      </c>
    </row>
    <row r="99" spans="1:4" x14ac:dyDescent="0.35">
      <c r="A99" t="s">
        <v>113</v>
      </c>
      <c r="B99" s="9">
        <v>110.666666666667</v>
      </c>
      <c r="C99">
        <v>172</v>
      </c>
      <c r="D99">
        <v>152</v>
      </c>
    </row>
    <row r="100" spans="1:4" x14ac:dyDescent="0.35">
      <c r="A100" t="s">
        <v>114</v>
      </c>
      <c r="B100" s="9">
        <v>111.166666666667</v>
      </c>
      <c r="C100">
        <v>173</v>
      </c>
      <c r="D100">
        <v>153</v>
      </c>
    </row>
    <row r="101" spans="1:4" x14ac:dyDescent="0.35">
      <c r="A101" t="s">
        <v>115</v>
      </c>
      <c r="B101" s="9">
        <v>111.666666666667</v>
      </c>
      <c r="C101">
        <v>174</v>
      </c>
      <c r="D101">
        <v>154</v>
      </c>
    </row>
    <row r="102" spans="1:4" x14ac:dyDescent="0.35">
      <c r="A102" t="s">
        <v>116</v>
      </c>
      <c r="B102" s="9">
        <v>112.166666666667</v>
      </c>
      <c r="C102">
        <v>175</v>
      </c>
      <c r="D102">
        <v>155</v>
      </c>
    </row>
    <row r="103" spans="1:4" x14ac:dyDescent="0.35">
      <c r="A103" t="s">
        <v>117</v>
      </c>
      <c r="B103" s="9">
        <v>112.666666666667</v>
      </c>
      <c r="C103">
        <v>176</v>
      </c>
      <c r="D103">
        <v>156</v>
      </c>
    </row>
    <row r="104" spans="1:4" x14ac:dyDescent="0.35">
      <c r="A104" t="s">
        <v>118</v>
      </c>
      <c r="B104" s="9">
        <v>113.166666666667</v>
      </c>
      <c r="C104">
        <v>177</v>
      </c>
      <c r="D104">
        <v>157</v>
      </c>
    </row>
    <row r="105" spans="1:4" x14ac:dyDescent="0.35">
      <c r="A105" t="s">
        <v>119</v>
      </c>
      <c r="B105" s="9">
        <v>113.666666666667</v>
      </c>
      <c r="C105">
        <v>178</v>
      </c>
      <c r="D105">
        <v>158</v>
      </c>
    </row>
    <row r="106" spans="1:4" x14ac:dyDescent="0.35">
      <c r="A106" t="s">
        <v>120</v>
      </c>
      <c r="B106" s="9">
        <v>114.166666666667</v>
      </c>
      <c r="C106">
        <v>179</v>
      </c>
      <c r="D106">
        <v>159</v>
      </c>
    </row>
    <row r="107" spans="1:4" x14ac:dyDescent="0.35">
      <c r="A107" t="s">
        <v>121</v>
      </c>
      <c r="B107" s="9">
        <v>114.666666666667</v>
      </c>
      <c r="C107">
        <v>180</v>
      </c>
      <c r="D107">
        <v>160</v>
      </c>
    </row>
    <row r="108" spans="1:4" x14ac:dyDescent="0.35">
      <c r="A108" t="s">
        <v>122</v>
      </c>
      <c r="B108" s="9">
        <v>115.166666666667</v>
      </c>
      <c r="C108">
        <v>181</v>
      </c>
      <c r="D108">
        <v>161</v>
      </c>
    </row>
    <row r="109" spans="1:4" x14ac:dyDescent="0.35">
      <c r="A109" t="s">
        <v>123</v>
      </c>
      <c r="B109" s="9">
        <v>115.666666666667</v>
      </c>
      <c r="C109">
        <v>182</v>
      </c>
      <c r="D109">
        <v>162</v>
      </c>
    </row>
    <row r="110" spans="1:4" x14ac:dyDescent="0.35">
      <c r="A110" t="s">
        <v>124</v>
      </c>
      <c r="B110" s="9">
        <v>116.166666666667</v>
      </c>
      <c r="C110">
        <v>183</v>
      </c>
      <c r="D110">
        <v>163</v>
      </c>
    </row>
    <row r="111" spans="1:4" x14ac:dyDescent="0.35">
      <c r="A111" t="s">
        <v>125</v>
      </c>
      <c r="B111" s="9">
        <v>116.666666666667</v>
      </c>
      <c r="C111">
        <v>184</v>
      </c>
      <c r="D111">
        <v>164</v>
      </c>
    </row>
    <row r="112" spans="1:4" x14ac:dyDescent="0.35">
      <c r="A112" t="s">
        <v>126</v>
      </c>
      <c r="B112" s="9">
        <v>117.166666666667</v>
      </c>
      <c r="C112">
        <v>185</v>
      </c>
      <c r="D112">
        <v>165</v>
      </c>
    </row>
    <row r="113" spans="1:4" x14ac:dyDescent="0.35">
      <c r="A113" t="s">
        <v>127</v>
      </c>
      <c r="B113" s="9">
        <v>117.666666666667</v>
      </c>
      <c r="C113">
        <v>186</v>
      </c>
      <c r="D113">
        <v>166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A2D50-C5AE-43CC-A4B3-AEDA526B1AAB}">
  <dimension ref="A1:T21"/>
  <sheetViews>
    <sheetView workbookViewId="0">
      <selection activeCell="K9" sqref="K9"/>
    </sheetView>
  </sheetViews>
  <sheetFormatPr defaultRowHeight="14.5" x14ac:dyDescent="0.35"/>
  <sheetData>
    <row r="1" spans="1:20" x14ac:dyDescent="0.35">
      <c r="A1" s="45" t="s">
        <v>164</v>
      </c>
      <c r="B1" s="45" t="s">
        <v>163</v>
      </c>
      <c r="C1" s="45" t="s">
        <v>131</v>
      </c>
      <c r="D1" s="45" t="s">
        <v>132</v>
      </c>
      <c r="L1" s="30" t="s">
        <v>179</v>
      </c>
      <c r="M1" s="30"/>
      <c r="N1" s="30"/>
      <c r="O1" s="30"/>
      <c r="P1" s="30"/>
      <c r="Q1" s="30"/>
      <c r="R1" s="30"/>
      <c r="S1" s="30"/>
    </row>
    <row r="2" spans="1:20" x14ac:dyDescent="0.35">
      <c r="A2" s="45" t="s">
        <v>133</v>
      </c>
      <c r="B2" s="43">
        <v>45</v>
      </c>
      <c r="C2" s="28">
        <v>54</v>
      </c>
      <c r="D2" s="43">
        <v>49</v>
      </c>
      <c r="F2" s="46" t="s">
        <v>164</v>
      </c>
      <c r="G2" s="46" t="s">
        <v>132</v>
      </c>
      <c r="H2" s="46" t="s">
        <v>163</v>
      </c>
      <c r="I2" s="46" t="s">
        <v>131</v>
      </c>
      <c r="L2" s="31" t="s">
        <v>24</v>
      </c>
      <c r="M2" s="31" t="s">
        <v>32</v>
      </c>
      <c r="N2" s="31" t="s">
        <v>36</v>
      </c>
      <c r="O2" s="31" t="s">
        <v>47</v>
      </c>
      <c r="P2" s="31" t="s">
        <v>72</v>
      </c>
      <c r="Q2" s="31" t="s">
        <v>86</v>
      </c>
      <c r="R2" s="31" t="s">
        <v>94</v>
      </c>
      <c r="S2" s="31" t="s">
        <v>121</v>
      </c>
      <c r="T2" s="28"/>
    </row>
    <row r="3" spans="1:20" x14ac:dyDescent="0.35">
      <c r="A3" s="45" t="s">
        <v>134</v>
      </c>
      <c r="B3" s="43">
        <v>46</v>
      </c>
      <c r="C3" s="28">
        <v>50</v>
      </c>
      <c r="D3" s="43">
        <v>47</v>
      </c>
      <c r="F3" s="46" t="s">
        <v>136</v>
      </c>
      <c r="G3">
        <f>INDEX($A$1:$D$21,MATCH($F3,$A$1:$A$21,0),MATCH(G$2,$A$1:$D$1,0))</f>
        <v>47</v>
      </c>
      <c r="H3">
        <f t="shared" ref="H3:I6" si="0">INDEX($A$1:$D$21,MATCH($F3,$A$1:$A$21,0),MATCH(H$2,$A$1:$D$1,0))</f>
        <v>44</v>
      </c>
      <c r="I3">
        <f t="shared" si="0"/>
        <v>50</v>
      </c>
      <c r="L3" s="31" t="s">
        <v>25</v>
      </c>
      <c r="M3" s="44">
        <f>HLOOKUP(M$2,'Hlookup &amp; Index and Match compl'!$A$2:$CW$5,2,FALSE)</f>
        <v>70.1666666666667</v>
      </c>
      <c r="N3" s="44">
        <f>HLOOKUP(N$2,'Hlookup &amp; Index and Match compl'!$A$2:$CW$5,2,FALSE)</f>
        <v>72.1666666666667</v>
      </c>
      <c r="O3" s="44">
        <f>HLOOKUP(O$2,'Hlookup &amp; Index and Match compl'!$A$2:$CW$5,2,FALSE)</f>
        <v>77.6666666666667</v>
      </c>
      <c r="P3" s="44">
        <f>HLOOKUP(P$2,'Hlookup &amp; Index and Match compl'!$A$2:$CW$5,2,FALSE)</f>
        <v>90.166666666666799</v>
      </c>
      <c r="Q3" s="44">
        <f>HLOOKUP(Q$2,'Hlookup &amp; Index and Match compl'!$A$2:$CW$5,2,FALSE)</f>
        <v>97.166666666666899</v>
      </c>
      <c r="R3" s="44">
        <f>HLOOKUP(R$2,'Hlookup &amp; Index and Match compl'!$A$2:$CW$5,2,FALSE)</f>
        <v>101.166666666667</v>
      </c>
      <c r="S3" s="44">
        <f>HLOOKUP(S$2,'Hlookup &amp; Index and Match compl'!$A$2:$CW$5,2,FALSE)</f>
        <v>114.666666666667</v>
      </c>
      <c r="T3" s="28"/>
    </row>
    <row r="4" spans="1:20" x14ac:dyDescent="0.35">
      <c r="A4" s="45" t="s">
        <v>135</v>
      </c>
      <c r="B4" s="43">
        <v>44</v>
      </c>
      <c r="C4" s="28">
        <v>52</v>
      </c>
      <c r="D4" s="43">
        <v>48</v>
      </c>
      <c r="F4" s="46" t="s">
        <v>140</v>
      </c>
      <c r="G4">
        <f t="shared" ref="G4:G6" si="1">INDEX($A$1:$D$21,MATCH($F4,$A$1:$A$21,0),MATCH(G$2,$A$1:$D$1,0))</f>
        <v>45</v>
      </c>
      <c r="H4">
        <f t="shared" si="0"/>
        <v>42</v>
      </c>
      <c r="I4">
        <f t="shared" si="0"/>
        <v>46</v>
      </c>
      <c r="L4" s="31" t="s">
        <v>26</v>
      </c>
      <c r="M4" s="31">
        <f>HLOOKUP(M$2,'Hlookup &amp; Index and Match compl'!$A$2:$CW$5,3,FALSE)</f>
        <v>91</v>
      </c>
      <c r="N4" s="31">
        <f>HLOOKUP(N$2,'Hlookup &amp; Index and Match compl'!$A$2:$CW$5,3,FALSE)</f>
        <v>95</v>
      </c>
      <c r="O4" s="31">
        <f>HLOOKUP(O$2,'Hlookup &amp; Index and Match compl'!$A$2:$CW$5,3,FALSE)</f>
        <v>106</v>
      </c>
      <c r="P4" s="31">
        <f>HLOOKUP(P$2,'Hlookup &amp; Index and Match compl'!$A$2:$CW$5,3,FALSE)</f>
        <v>131</v>
      </c>
      <c r="Q4" s="31">
        <f>HLOOKUP(Q$2,'Hlookup &amp; Index and Match compl'!$A$2:$CW$5,3,FALSE)</f>
        <v>145</v>
      </c>
      <c r="R4" s="31">
        <f>HLOOKUP(R$2,'Hlookup &amp; Index and Match compl'!$A$2:$CW$5,3,FALSE)</f>
        <v>153</v>
      </c>
      <c r="S4" s="31">
        <f>HLOOKUP(S$2,'Hlookup &amp; Index and Match compl'!$A$2:$CW$5,3,FALSE)</f>
        <v>180</v>
      </c>
      <c r="T4" s="28"/>
    </row>
    <row r="5" spans="1:20" x14ac:dyDescent="0.35">
      <c r="A5" s="45" t="s">
        <v>136</v>
      </c>
      <c r="B5" s="43">
        <v>44</v>
      </c>
      <c r="C5" s="28">
        <v>50</v>
      </c>
      <c r="D5" s="43">
        <v>47</v>
      </c>
      <c r="F5" s="46" t="s">
        <v>142</v>
      </c>
      <c r="G5">
        <f t="shared" si="1"/>
        <v>44</v>
      </c>
      <c r="H5">
        <f t="shared" si="0"/>
        <v>41</v>
      </c>
      <c r="I5">
        <f t="shared" si="0"/>
        <v>44</v>
      </c>
      <c r="L5" s="31" t="s">
        <v>27</v>
      </c>
      <c r="M5" s="31">
        <f>HLOOKUP(M$2,'Hlookup &amp; Index and Match compl'!$A$2:$CW$5,4,FALSE)</f>
        <v>71</v>
      </c>
      <c r="N5" s="31">
        <f>HLOOKUP(N$2,'Hlookup &amp; Index and Match compl'!$A$2:$CW$5,4,FALSE)</f>
        <v>75</v>
      </c>
      <c r="O5" s="31">
        <f>HLOOKUP(O$2,'Hlookup &amp; Index and Match compl'!$A$2:$CW$5,4,FALSE)</f>
        <v>86</v>
      </c>
      <c r="P5" s="31">
        <f>HLOOKUP(P$2,'Hlookup &amp; Index and Match compl'!$A$2:$CW$5,4,FALSE)</f>
        <v>111</v>
      </c>
      <c r="Q5" s="31">
        <f>HLOOKUP(Q$2,'Hlookup &amp; Index and Match compl'!$A$2:$CW$5,4,FALSE)</f>
        <v>125</v>
      </c>
      <c r="R5" s="31">
        <f>HLOOKUP(R$2,'Hlookup &amp; Index and Match compl'!$A$2:$CW$5,4,FALSE)</f>
        <v>133</v>
      </c>
      <c r="S5" s="31">
        <f>HLOOKUP(S$2,'Hlookup &amp; Index and Match compl'!$A$2:$CW$5,4,FALSE)</f>
        <v>160</v>
      </c>
      <c r="T5" s="28"/>
    </row>
    <row r="6" spans="1:20" x14ac:dyDescent="0.35">
      <c r="A6" s="45" t="s">
        <v>137</v>
      </c>
      <c r="B6" s="43">
        <v>43.5</v>
      </c>
      <c r="C6" s="28">
        <v>49</v>
      </c>
      <c r="D6" s="43">
        <v>46.5</v>
      </c>
      <c r="F6" s="46" t="s">
        <v>147</v>
      </c>
      <c r="G6" s="9">
        <f t="shared" si="1"/>
        <v>41.5</v>
      </c>
      <c r="H6" s="9">
        <f t="shared" si="0"/>
        <v>38.5</v>
      </c>
      <c r="I6" s="9">
        <f t="shared" si="0"/>
        <v>39</v>
      </c>
    </row>
    <row r="7" spans="1:20" x14ac:dyDescent="0.35">
      <c r="A7" s="45" t="s">
        <v>138</v>
      </c>
      <c r="B7" s="43">
        <v>43</v>
      </c>
      <c r="C7" s="28">
        <v>48</v>
      </c>
      <c r="D7" s="43">
        <v>46</v>
      </c>
    </row>
    <row r="8" spans="1:20" x14ac:dyDescent="0.35">
      <c r="A8" s="45" t="s">
        <v>139</v>
      </c>
      <c r="B8" s="43">
        <v>42.5</v>
      </c>
      <c r="C8" s="28">
        <v>47</v>
      </c>
      <c r="D8" s="43">
        <v>45.5</v>
      </c>
    </row>
    <row r="9" spans="1:20" x14ac:dyDescent="0.35">
      <c r="A9" s="45" t="s">
        <v>140</v>
      </c>
      <c r="B9" s="43">
        <v>42</v>
      </c>
      <c r="C9" s="28">
        <v>46</v>
      </c>
      <c r="D9" s="43">
        <v>45</v>
      </c>
    </row>
    <row r="10" spans="1:20" x14ac:dyDescent="0.35">
      <c r="A10" s="45" t="s">
        <v>141</v>
      </c>
      <c r="B10" s="43">
        <v>41.5</v>
      </c>
      <c r="C10" s="28">
        <v>45</v>
      </c>
      <c r="D10" s="43">
        <v>44.5</v>
      </c>
    </row>
    <row r="11" spans="1:20" x14ac:dyDescent="0.35">
      <c r="A11" s="45" t="s">
        <v>142</v>
      </c>
      <c r="B11" s="43">
        <v>41</v>
      </c>
      <c r="C11" s="28">
        <v>44</v>
      </c>
      <c r="D11" s="43">
        <v>44</v>
      </c>
    </row>
    <row r="12" spans="1:20" x14ac:dyDescent="0.35">
      <c r="A12" s="45" t="s">
        <v>143</v>
      </c>
      <c r="B12" s="43">
        <v>40.5</v>
      </c>
      <c r="C12" s="28">
        <v>43</v>
      </c>
      <c r="D12" s="43">
        <v>43.5</v>
      </c>
    </row>
    <row r="13" spans="1:20" x14ac:dyDescent="0.35">
      <c r="A13" s="45" t="s">
        <v>144</v>
      </c>
      <c r="B13" s="43">
        <v>40</v>
      </c>
      <c r="C13" s="28">
        <v>42</v>
      </c>
      <c r="D13" s="43">
        <v>43</v>
      </c>
    </row>
    <row r="14" spans="1:20" x14ac:dyDescent="0.35">
      <c r="A14" s="45" t="s">
        <v>145</v>
      </c>
      <c r="B14" s="43">
        <v>39.5</v>
      </c>
      <c r="C14" s="28">
        <v>41</v>
      </c>
      <c r="D14" s="43">
        <v>42.5</v>
      </c>
    </row>
    <row r="15" spans="1:20" x14ac:dyDescent="0.35">
      <c r="A15" s="45" t="s">
        <v>146</v>
      </c>
      <c r="B15" s="43">
        <v>39</v>
      </c>
      <c r="C15" s="28">
        <v>40</v>
      </c>
      <c r="D15" s="43">
        <v>42</v>
      </c>
    </row>
    <row r="16" spans="1:20" x14ac:dyDescent="0.35">
      <c r="A16" s="45" t="s">
        <v>147</v>
      </c>
      <c r="B16" s="43">
        <v>38.5</v>
      </c>
      <c r="C16" s="28">
        <v>39</v>
      </c>
      <c r="D16" s="43">
        <v>41.5</v>
      </c>
    </row>
    <row r="17" spans="1:4" x14ac:dyDescent="0.35">
      <c r="A17" s="45" t="s">
        <v>148</v>
      </c>
      <c r="B17" s="43">
        <v>38</v>
      </c>
      <c r="C17" s="28">
        <v>38</v>
      </c>
      <c r="D17" s="43">
        <v>41</v>
      </c>
    </row>
    <row r="18" spans="1:4" x14ac:dyDescent="0.35">
      <c r="A18" s="45" t="s">
        <v>149</v>
      </c>
      <c r="B18" s="43">
        <v>37.5</v>
      </c>
      <c r="C18" s="28">
        <v>37</v>
      </c>
      <c r="D18" s="43">
        <v>40.5</v>
      </c>
    </row>
    <row r="19" spans="1:4" x14ac:dyDescent="0.35">
      <c r="A19" s="45" t="s">
        <v>150</v>
      </c>
      <c r="B19" s="43">
        <v>37</v>
      </c>
      <c r="C19" s="28">
        <v>36</v>
      </c>
      <c r="D19" s="43">
        <v>40</v>
      </c>
    </row>
    <row r="20" spans="1:4" x14ac:dyDescent="0.35">
      <c r="A20" s="45" t="s">
        <v>151</v>
      </c>
      <c r="B20" s="43">
        <v>36.5</v>
      </c>
      <c r="C20" s="28">
        <v>35</v>
      </c>
      <c r="D20" s="43">
        <v>39.5</v>
      </c>
    </row>
    <row r="21" spans="1:4" x14ac:dyDescent="0.35">
      <c r="A21" s="45" t="s">
        <v>152</v>
      </c>
      <c r="B21" s="43">
        <v>36</v>
      </c>
      <c r="C21" s="28">
        <v>34</v>
      </c>
      <c r="D21" s="43">
        <v>39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BC8DE-6EDC-4AB0-AE9E-8BDE2639CFBF}">
  <dimension ref="A1:CW44"/>
  <sheetViews>
    <sheetView workbookViewId="0"/>
  </sheetViews>
  <sheetFormatPr defaultRowHeight="14.5" x14ac:dyDescent="0.35"/>
  <cols>
    <col min="1" max="1" width="17.1796875" customWidth="1"/>
  </cols>
  <sheetData>
    <row r="1" spans="1:101" ht="15" thickBot="1" x14ac:dyDescent="0.4">
      <c r="A1" s="26" t="s">
        <v>128</v>
      </c>
    </row>
    <row r="2" spans="1:101" ht="15" thickBot="1" x14ac:dyDescent="0.4">
      <c r="A2" s="11" t="s">
        <v>24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42</v>
      </c>
      <c r="Q2" t="s">
        <v>43</v>
      </c>
      <c r="R2" t="s">
        <v>44</v>
      </c>
      <c r="S2" t="s">
        <v>45</v>
      </c>
      <c r="T2" t="s">
        <v>46</v>
      </c>
      <c r="U2" t="s">
        <v>47</v>
      </c>
      <c r="V2" t="s">
        <v>48</v>
      </c>
      <c r="W2" t="s">
        <v>49</v>
      </c>
      <c r="X2" t="s">
        <v>50</v>
      </c>
      <c r="Y2" t="s">
        <v>51</v>
      </c>
      <c r="Z2" t="s">
        <v>52</v>
      </c>
      <c r="AA2" t="s">
        <v>53</v>
      </c>
      <c r="AB2" t="s">
        <v>54</v>
      </c>
      <c r="AC2" t="s">
        <v>55</v>
      </c>
      <c r="AD2" t="s">
        <v>56</v>
      </c>
      <c r="AE2" t="s">
        <v>57</v>
      </c>
      <c r="AF2" t="s">
        <v>58</v>
      </c>
      <c r="AG2" t="s">
        <v>59</v>
      </c>
      <c r="AH2" t="s">
        <v>60</v>
      </c>
      <c r="AI2" t="s">
        <v>61</v>
      </c>
      <c r="AJ2" t="s">
        <v>62</v>
      </c>
      <c r="AK2" t="s">
        <v>63</v>
      </c>
      <c r="AL2" t="s">
        <v>64</v>
      </c>
      <c r="AM2" t="s">
        <v>65</v>
      </c>
      <c r="AN2" t="s">
        <v>66</v>
      </c>
      <c r="AO2" t="s">
        <v>67</v>
      </c>
      <c r="AP2" t="s">
        <v>68</v>
      </c>
      <c r="AQ2" t="s">
        <v>69</v>
      </c>
      <c r="AR2" t="s">
        <v>70</v>
      </c>
      <c r="AS2" t="s">
        <v>71</v>
      </c>
      <c r="AT2" t="s">
        <v>72</v>
      </c>
      <c r="AU2" t="s">
        <v>73</v>
      </c>
      <c r="AV2" t="s">
        <v>74</v>
      </c>
      <c r="AW2" t="s">
        <v>75</v>
      </c>
      <c r="AX2" t="s">
        <v>76</v>
      </c>
      <c r="AY2" t="s">
        <v>77</v>
      </c>
      <c r="AZ2" t="s">
        <v>78</v>
      </c>
      <c r="BA2" t="s">
        <v>79</v>
      </c>
      <c r="BB2" t="s">
        <v>80</v>
      </c>
      <c r="BC2" t="s">
        <v>81</v>
      </c>
      <c r="BD2" t="s">
        <v>82</v>
      </c>
      <c r="BE2" t="s">
        <v>83</v>
      </c>
      <c r="BF2" t="s">
        <v>84</v>
      </c>
      <c r="BG2" t="s">
        <v>85</v>
      </c>
      <c r="BH2" t="s">
        <v>86</v>
      </c>
      <c r="BI2" t="s">
        <v>87</v>
      </c>
      <c r="BJ2" t="s">
        <v>88</v>
      </c>
      <c r="BK2" t="s">
        <v>89</v>
      </c>
      <c r="BL2" t="s">
        <v>90</v>
      </c>
      <c r="BM2" t="s">
        <v>91</v>
      </c>
      <c r="BN2" t="s">
        <v>92</v>
      </c>
      <c r="BO2" t="s">
        <v>93</v>
      </c>
      <c r="BP2" t="s">
        <v>94</v>
      </c>
      <c r="BQ2" t="s">
        <v>95</v>
      </c>
      <c r="BR2" t="s">
        <v>96</v>
      </c>
      <c r="BS2" t="s">
        <v>97</v>
      </c>
      <c r="BT2" t="s">
        <v>98</v>
      </c>
      <c r="BU2" t="s">
        <v>99</v>
      </c>
      <c r="BV2" t="s">
        <v>100</v>
      </c>
      <c r="BW2" t="s">
        <v>101</v>
      </c>
      <c r="BX2" t="s">
        <v>102</v>
      </c>
      <c r="BY2" t="s">
        <v>103</v>
      </c>
      <c r="BZ2" t="s">
        <v>104</v>
      </c>
      <c r="CA2" t="s">
        <v>105</v>
      </c>
      <c r="CB2" t="s">
        <v>106</v>
      </c>
      <c r="CC2" t="s">
        <v>107</v>
      </c>
      <c r="CD2" t="s">
        <v>108</v>
      </c>
      <c r="CE2" t="s">
        <v>109</v>
      </c>
      <c r="CF2" t="s">
        <v>110</v>
      </c>
      <c r="CG2" t="s">
        <v>111</v>
      </c>
      <c r="CH2" t="s">
        <v>112</v>
      </c>
      <c r="CI2" t="s">
        <v>113</v>
      </c>
      <c r="CJ2" t="s">
        <v>114</v>
      </c>
      <c r="CK2" t="s">
        <v>115</v>
      </c>
      <c r="CL2" t="s">
        <v>116</v>
      </c>
      <c r="CM2" t="s">
        <v>117</v>
      </c>
      <c r="CN2" t="s">
        <v>118</v>
      </c>
      <c r="CO2" t="s">
        <v>119</v>
      </c>
      <c r="CP2" t="s">
        <v>120</v>
      </c>
      <c r="CQ2" t="s">
        <v>121</v>
      </c>
      <c r="CR2" t="s">
        <v>122</v>
      </c>
      <c r="CS2" t="s">
        <v>123</v>
      </c>
      <c r="CT2" t="s">
        <v>124</v>
      </c>
      <c r="CU2" t="s">
        <v>125</v>
      </c>
      <c r="CV2" t="s">
        <v>126</v>
      </c>
      <c r="CW2" t="s">
        <v>127</v>
      </c>
    </row>
    <row r="3" spans="1:101" ht="15" thickBot="1" x14ac:dyDescent="0.4">
      <c r="A3" s="12" t="s">
        <v>25</v>
      </c>
      <c r="B3" s="9">
        <v>67</v>
      </c>
      <c r="C3" s="9">
        <v>71</v>
      </c>
      <c r="D3" s="9">
        <v>68</v>
      </c>
      <c r="E3" s="9">
        <v>69.6666666666667</v>
      </c>
      <c r="F3" s="9">
        <v>70.1666666666667</v>
      </c>
      <c r="G3" s="9">
        <v>70.6666666666667</v>
      </c>
      <c r="H3" s="9">
        <v>71.1666666666667</v>
      </c>
      <c r="I3" s="9">
        <v>71.6666666666667</v>
      </c>
      <c r="J3" s="9">
        <v>72.1666666666667</v>
      </c>
      <c r="K3" s="9">
        <v>72.6666666666667</v>
      </c>
      <c r="L3" s="9">
        <v>73.1666666666667</v>
      </c>
      <c r="M3" s="9">
        <v>73.6666666666667</v>
      </c>
      <c r="N3" s="9">
        <v>74.1666666666667</v>
      </c>
      <c r="O3" s="9">
        <v>74.6666666666667</v>
      </c>
      <c r="P3" s="9">
        <v>75.1666666666667</v>
      </c>
      <c r="Q3" s="9">
        <v>75.6666666666667</v>
      </c>
      <c r="R3" s="9">
        <v>76.1666666666667</v>
      </c>
      <c r="S3" s="9">
        <v>76.6666666666667</v>
      </c>
      <c r="T3" s="9">
        <v>77.1666666666667</v>
      </c>
      <c r="U3" s="9">
        <v>77.6666666666667</v>
      </c>
      <c r="V3" s="9">
        <v>78.166666666666799</v>
      </c>
      <c r="W3" s="9">
        <v>78.666666666666799</v>
      </c>
      <c r="X3" s="9">
        <v>79.166666666666799</v>
      </c>
      <c r="Y3" s="9">
        <v>79.666666666666799</v>
      </c>
      <c r="Z3" s="9">
        <v>80.166666666666799</v>
      </c>
      <c r="AA3" s="9">
        <v>80.666666666666799</v>
      </c>
      <c r="AB3" s="9">
        <v>81.166666666666799</v>
      </c>
      <c r="AC3" s="9">
        <v>81.666666666666799</v>
      </c>
      <c r="AD3" s="9">
        <v>82.166666666666799</v>
      </c>
      <c r="AE3" s="9">
        <v>82.666666666666799</v>
      </c>
      <c r="AF3" s="9">
        <v>83.166666666666799</v>
      </c>
      <c r="AG3" s="9">
        <v>83.666666666666799</v>
      </c>
      <c r="AH3" s="9">
        <v>84.166666666666799</v>
      </c>
      <c r="AI3" s="9">
        <v>84.666666666666799</v>
      </c>
      <c r="AJ3" s="9">
        <v>85.166666666666799</v>
      </c>
      <c r="AK3" s="9">
        <v>85.666666666666799</v>
      </c>
      <c r="AL3" s="9">
        <v>86.166666666666799</v>
      </c>
      <c r="AM3" s="9">
        <v>86.666666666666799</v>
      </c>
      <c r="AN3" s="9">
        <v>87.166666666666799</v>
      </c>
      <c r="AO3" s="9">
        <v>87.666666666666799</v>
      </c>
      <c r="AP3" s="9">
        <v>88.166666666666799</v>
      </c>
      <c r="AQ3" s="9">
        <v>88.666666666666799</v>
      </c>
      <c r="AR3" s="9">
        <v>89.166666666666799</v>
      </c>
      <c r="AS3" s="9">
        <v>89.666666666666799</v>
      </c>
      <c r="AT3" s="9">
        <v>90.166666666666799</v>
      </c>
      <c r="AU3" s="9">
        <v>90.666666666666799</v>
      </c>
      <c r="AV3" s="9">
        <v>91.166666666666799</v>
      </c>
      <c r="AW3" s="9">
        <v>91.666666666666799</v>
      </c>
      <c r="AX3" s="9">
        <v>92.166666666666799</v>
      </c>
      <c r="AY3" s="9">
        <v>92.666666666666799</v>
      </c>
      <c r="AZ3" s="9">
        <v>93.166666666666799</v>
      </c>
      <c r="BA3" s="9">
        <v>93.666666666666799</v>
      </c>
      <c r="BB3" s="9">
        <v>94.166666666666799</v>
      </c>
      <c r="BC3" s="9">
        <v>94.666666666666799</v>
      </c>
      <c r="BD3" s="9">
        <v>95.166666666666799</v>
      </c>
      <c r="BE3" s="9">
        <v>95.666666666666899</v>
      </c>
      <c r="BF3" s="9">
        <v>96.166666666666899</v>
      </c>
      <c r="BG3" s="9">
        <v>96.666666666666899</v>
      </c>
      <c r="BH3" s="9">
        <v>97.166666666666899</v>
      </c>
      <c r="BI3" s="9">
        <v>97.666666666666899</v>
      </c>
      <c r="BJ3" s="9">
        <v>98.166666666666899</v>
      </c>
      <c r="BK3" s="9">
        <v>98.666666666666899</v>
      </c>
      <c r="BL3" s="9">
        <v>99.166666666666899</v>
      </c>
      <c r="BM3" s="9">
        <v>99.666666666666899</v>
      </c>
      <c r="BN3" s="9">
        <v>100.166666666667</v>
      </c>
      <c r="BO3" s="9">
        <v>100.666666666667</v>
      </c>
      <c r="BP3" s="9">
        <v>101.166666666667</v>
      </c>
      <c r="BQ3" s="9">
        <v>101.666666666667</v>
      </c>
      <c r="BR3" s="9">
        <v>102.166666666667</v>
      </c>
      <c r="BS3" s="9">
        <v>102.666666666667</v>
      </c>
      <c r="BT3" s="9">
        <v>103.166666666667</v>
      </c>
      <c r="BU3" s="9">
        <v>103.666666666667</v>
      </c>
      <c r="BV3" s="9">
        <v>104.166666666667</v>
      </c>
      <c r="BW3" s="9">
        <v>104.666666666667</v>
      </c>
      <c r="BX3" s="9">
        <v>105.166666666667</v>
      </c>
      <c r="BY3" s="9">
        <v>105.666666666667</v>
      </c>
      <c r="BZ3" s="9">
        <v>106.166666666667</v>
      </c>
      <c r="CA3" s="9">
        <v>106.666666666667</v>
      </c>
      <c r="CB3" s="9">
        <v>107.166666666667</v>
      </c>
      <c r="CC3" s="9">
        <v>107.666666666667</v>
      </c>
      <c r="CD3" s="9">
        <v>108.166666666667</v>
      </c>
      <c r="CE3" s="9">
        <v>108.666666666667</v>
      </c>
      <c r="CF3" s="9">
        <v>109.166666666667</v>
      </c>
      <c r="CG3" s="9">
        <v>109.666666666667</v>
      </c>
      <c r="CH3" s="9">
        <v>110.166666666667</v>
      </c>
      <c r="CI3" s="9">
        <v>110.666666666667</v>
      </c>
      <c r="CJ3" s="9">
        <v>111.166666666667</v>
      </c>
      <c r="CK3" s="9">
        <v>111.666666666667</v>
      </c>
      <c r="CL3" s="9">
        <v>112.166666666667</v>
      </c>
      <c r="CM3" s="9">
        <v>112.666666666667</v>
      </c>
      <c r="CN3" s="9">
        <v>113.166666666667</v>
      </c>
      <c r="CO3" s="9">
        <v>113.666666666667</v>
      </c>
      <c r="CP3" s="9">
        <v>114.166666666667</v>
      </c>
      <c r="CQ3" s="9">
        <v>114.666666666667</v>
      </c>
      <c r="CR3" s="9">
        <v>115.166666666667</v>
      </c>
      <c r="CS3" s="9">
        <v>115.666666666667</v>
      </c>
      <c r="CT3" s="9">
        <v>116.166666666667</v>
      </c>
      <c r="CU3" s="9">
        <v>116.666666666667</v>
      </c>
      <c r="CV3" s="9">
        <v>117.166666666667</v>
      </c>
      <c r="CW3" s="9">
        <v>117.666666666667</v>
      </c>
    </row>
    <row r="4" spans="1:101" ht="15" thickBot="1" x14ac:dyDescent="0.4">
      <c r="A4" s="12" t="s">
        <v>26</v>
      </c>
      <c r="B4">
        <v>87</v>
      </c>
      <c r="C4">
        <v>88</v>
      </c>
      <c r="D4">
        <v>89</v>
      </c>
      <c r="E4">
        <v>90</v>
      </c>
      <c r="F4">
        <v>91</v>
      </c>
      <c r="G4">
        <v>92</v>
      </c>
      <c r="H4">
        <v>93</v>
      </c>
      <c r="I4">
        <v>94</v>
      </c>
      <c r="J4">
        <v>95</v>
      </c>
      <c r="K4">
        <v>96</v>
      </c>
      <c r="L4">
        <v>97</v>
      </c>
      <c r="M4">
        <v>98</v>
      </c>
      <c r="N4">
        <v>99</v>
      </c>
      <c r="O4">
        <v>100</v>
      </c>
      <c r="P4">
        <v>101</v>
      </c>
      <c r="Q4">
        <v>102</v>
      </c>
      <c r="R4">
        <v>103</v>
      </c>
      <c r="S4">
        <v>104</v>
      </c>
      <c r="T4">
        <v>105</v>
      </c>
      <c r="U4">
        <v>106</v>
      </c>
      <c r="V4">
        <v>107</v>
      </c>
      <c r="W4">
        <v>108</v>
      </c>
      <c r="X4">
        <v>109</v>
      </c>
      <c r="Y4">
        <v>110</v>
      </c>
      <c r="Z4">
        <v>111</v>
      </c>
      <c r="AA4">
        <v>112</v>
      </c>
      <c r="AB4">
        <v>113</v>
      </c>
      <c r="AC4">
        <v>114</v>
      </c>
      <c r="AD4">
        <v>115</v>
      </c>
      <c r="AE4">
        <v>116</v>
      </c>
      <c r="AF4">
        <v>117</v>
      </c>
      <c r="AG4">
        <v>118</v>
      </c>
      <c r="AH4">
        <v>119</v>
      </c>
      <c r="AI4">
        <v>120</v>
      </c>
      <c r="AJ4">
        <v>121</v>
      </c>
      <c r="AK4">
        <v>122</v>
      </c>
      <c r="AL4">
        <v>123</v>
      </c>
      <c r="AM4">
        <v>124</v>
      </c>
      <c r="AN4">
        <v>125</v>
      </c>
      <c r="AO4">
        <v>126</v>
      </c>
      <c r="AP4">
        <v>127</v>
      </c>
      <c r="AQ4">
        <v>128</v>
      </c>
      <c r="AR4">
        <v>129</v>
      </c>
      <c r="AS4">
        <v>130</v>
      </c>
      <c r="AT4">
        <v>131</v>
      </c>
      <c r="AU4">
        <v>132</v>
      </c>
      <c r="AV4">
        <v>133</v>
      </c>
      <c r="AW4">
        <v>134</v>
      </c>
      <c r="AX4">
        <v>135</v>
      </c>
      <c r="AY4">
        <v>136</v>
      </c>
      <c r="AZ4">
        <v>137</v>
      </c>
      <c r="BA4">
        <v>138</v>
      </c>
      <c r="BB4">
        <v>139</v>
      </c>
      <c r="BC4">
        <v>140</v>
      </c>
      <c r="BD4">
        <v>141</v>
      </c>
      <c r="BE4">
        <v>142</v>
      </c>
      <c r="BF4">
        <v>143</v>
      </c>
      <c r="BG4">
        <v>144</v>
      </c>
      <c r="BH4">
        <v>145</v>
      </c>
      <c r="BI4">
        <v>146</v>
      </c>
      <c r="BJ4">
        <v>147</v>
      </c>
      <c r="BK4">
        <v>148</v>
      </c>
      <c r="BL4">
        <v>149</v>
      </c>
      <c r="BM4">
        <v>150</v>
      </c>
      <c r="BN4">
        <v>151</v>
      </c>
      <c r="BO4">
        <v>152</v>
      </c>
      <c r="BP4">
        <v>153</v>
      </c>
      <c r="BQ4">
        <v>154</v>
      </c>
      <c r="BR4">
        <v>155</v>
      </c>
      <c r="BS4">
        <v>156</v>
      </c>
      <c r="BT4">
        <v>157</v>
      </c>
      <c r="BU4">
        <v>158</v>
      </c>
      <c r="BV4">
        <v>159</v>
      </c>
      <c r="BW4">
        <v>160</v>
      </c>
      <c r="BX4">
        <v>161</v>
      </c>
      <c r="BY4">
        <v>162</v>
      </c>
      <c r="BZ4">
        <v>163</v>
      </c>
      <c r="CA4">
        <v>164</v>
      </c>
      <c r="CB4">
        <v>165</v>
      </c>
      <c r="CC4">
        <v>166</v>
      </c>
      <c r="CD4">
        <v>167</v>
      </c>
      <c r="CE4">
        <v>168</v>
      </c>
      <c r="CF4">
        <v>169</v>
      </c>
      <c r="CG4">
        <v>170</v>
      </c>
      <c r="CH4">
        <v>171</v>
      </c>
      <c r="CI4">
        <v>172</v>
      </c>
      <c r="CJ4">
        <v>173</v>
      </c>
      <c r="CK4">
        <v>174</v>
      </c>
      <c r="CL4">
        <v>175</v>
      </c>
      <c r="CM4">
        <v>176</v>
      </c>
      <c r="CN4">
        <v>177</v>
      </c>
      <c r="CO4">
        <v>178</v>
      </c>
      <c r="CP4">
        <v>179</v>
      </c>
      <c r="CQ4">
        <v>180</v>
      </c>
      <c r="CR4">
        <v>181</v>
      </c>
      <c r="CS4">
        <v>182</v>
      </c>
      <c r="CT4">
        <v>183</v>
      </c>
      <c r="CU4">
        <v>184</v>
      </c>
      <c r="CV4">
        <v>185</v>
      </c>
      <c r="CW4">
        <v>186</v>
      </c>
    </row>
    <row r="5" spans="1:101" ht="15" thickBot="1" x14ac:dyDescent="0.4">
      <c r="A5" s="13" t="s">
        <v>27</v>
      </c>
      <c r="B5">
        <v>67</v>
      </c>
      <c r="C5">
        <v>68</v>
      </c>
      <c r="D5">
        <v>69</v>
      </c>
      <c r="E5">
        <v>70</v>
      </c>
      <c r="F5">
        <v>71</v>
      </c>
      <c r="G5">
        <v>72</v>
      </c>
      <c r="H5">
        <v>73</v>
      </c>
      <c r="I5">
        <v>74</v>
      </c>
      <c r="J5">
        <v>75</v>
      </c>
      <c r="K5">
        <v>76</v>
      </c>
      <c r="L5">
        <v>77</v>
      </c>
      <c r="M5">
        <v>78</v>
      </c>
      <c r="N5">
        <v>79</v>
      </c>
      <c r="O5">
        <v>80</v>
      </c>
      <c r="P5">
        <v>81</v>
      </c>
      <c r="Q5">
        <v>82</v>
      </c>
      <c r="R5">
        <v>83</v>
      </c>
      <c r="S5">
        <v>84</v>
      </c>
      <c r="T5">
        <v>85</v>
      </c>
      <c r="U5">
        <v>86</v>
      </c>
      <c r="V5">
        <v>87</v>
      </c>
      <c r="W5">
        <v>88</v>
      </c>
      <c r="X5">
        <v>89</v>
      </c>
      <c r="Y5">
        <v>90</v>
      </c>
      <c r="Z5">
        <v>91</v>
      </c>
      <c r="AA5">
        <v>92</v>
      </c>
      <c r="AB5">
        <v>93</v>
      </c>
      <c r="AC5">
        <v>94</v>
      </c>
      <c r="AD5">
        <v>95</v>
      </c>
      <c r="AE5">
        <v>96</v>
      </c>
      <c r="AF5">
        <v>97</v>
      </c>
      <c r="AG5">
        <v>98</v>
      </c>
      <c r="AH5">
        <v>99</v>
      </c>
      <c r="AI5">
        <v>100</v>
      </c>
      <c r="AJ5">
        <v>101</v>
      </c>
      <c r="AK5">
        <v>102</v>
      </c>
      <c r="AL5">
        <v>103</v>
      </c>
      <c r="AM5">
        <v>104</v>
      </c>
      <c r="AN5">
        <v>105</v>
      </c>
      <c r="AO5">
        <v>106</v>
      </c>
      <c r="AP5">
        <v>107</v>
      </c>
      <c r="AQ5">
        <v>108</v>
      </c>
      <c r="AR5">
        <v>109</v>
      </c>
      <c r="AS5">
        <v>110</v>
      </c>
      <c r="AT5">
        <v>111</v>
      </c>
      <c r="AU5">
        <v>112</v>
      </c>
      <c r="AV5">
        <v>113</v>
      </c>
      <c r="AW5">
        <v>114</v>
      </c>
      <c r="AX5">
        <v>115</v>
      </c>
      <c r="AY5">
        <v>116</v>
      </c>
      <c r="AZ5">
        <v>117</v>
      </c>
      <c r="BA5">
        <v>118</v>
      </c>
      <c r="BB5">
        <v>119</v>
      </c>
      <c r="BC5">
        <v>120</v>
      </c>
      <c r="BD5">
        <v>121</v>
      </c>
      <c r="BE5">
        <v>122</v>
      </c>
      <c r="BF5">
        <v>123</v>
      </c>
      <c r="BG5">
        <v>124</v>
      </c>
      <c r="BH5">
        <v>125</v>
      </c>
      <c r="BI5">
        <v>126</v>
      </c>
      <c r="BJ5">
        <v>127</v>
      </c>
      <c r="BK5">
        <v>128</v>
      </c>
      <c r="BL5">
        <v>129</v>
      </c>
      <c r="BM5">
        <v>130</v>
      </c>
      <c r="BN5">
        <v>131</v>
      </c>
      <c r="BO5">
        <v>132</v>
      </c>
      <c r="BP5">
        <v>133</v>
      </c>
      <c r="BQ5">
        <v>134</v>
      </c>
      <c r="BR5">
        <v>135</v>
      </c>
      <c r="BS5">
        <v>136</v>
      </c>
      <c r="BT5">
        <v>137</v>
      </c>
      <c r="BU5">
        <v>138</v>
      </c>
      <c r="BV5">
        <v>139</v>
      </c>
      <c r="BW5">
        <v>140</v>
      </c>
      <c r="BX5">
        <v>141</v>
      </c>
      <c r="BY5">
        <v>142</v>
      </c>
      <c r="BZ5">
        <v>143</v>
      </c>
      <c r="CA5">
        <v>144</v>
      </c>
      <c r="CB5">
        <v>145</v>
      </c>
      <c r="CC5">
        <v>146</v>
      </c>
      <c r="CD5">
        <v>147</v>
      </c>
      <c r="CE5">
        <v>148</v>
      </c>
      <c r="CF5">
        <v>149</v>
      </c>
      <c r="CG5">
        <v>150</v>
      </c>
      <c r="CH5">
        <v>151</v>
      </c>
      <c r="CI5">
        <v>152</v>
      </c>
      <c r="CJ5">
        <v>153</v>
      </c>
      <c r="CK5">
        <v>154</v>
      </c>
      <c r="CL5">
        <v>155</v>
      </c>
      <c r="CM5">
        <v>156</v>
      </c>
      <c r="CN5">
        <v>157</v>
      </c>
      <c r="CO5">
        <v>158</v>
      </c>
      <c r="CP5">
        <v>159</v>
      </c>
      <c r="CQ5">
        <v>160</v>
      </c>
      <c r="CR5">
        <v>161</v>
      </c>
      <c r="CS5">
        <v>162</v>
      </c>
      <c r="CT5">
        <v>163</v>
      </c>
      <c r="CU5">
        <v>164</v>
      </c>
      <c r="CV5">
        <v>165</v>
      </c>
      <c r="CW5">
        <v>166</v>
      </c>
    </row>
    <row r="6" spans="1:101" ht="15" thickBot="1" x14ac:dyDescent="0.4"/>
    <row r="7" spans="1:101" ht="15" thickBot="1" x14ac:dyDescent="0.4">
      <c r="A7" s="21" t="s">
        <v>24</v>
      </c>
      <c r="B7" s="23" t="s">
        <v>32</v>
      </c>
      <c r="C7" s="24" t="s">
        <v>36</v>
      </c>
      <c r="D7" s="24" t="s">
        <v>47</v>
      </c>
      <c r="E7" s="24" t="s">
        <v>72</v>
      </c>
      <c r="F7" s="24" t="s">
        <v>86</v>
      </c>
      <c r="G7" s="24" t="s">
        <v>94</v>
      </c>
      <c r="H7" s="25" t="s">
        <v>121</v>
      </c>
    </row>
    <row r="8" spans="1:101" ht="15" thickBot="1" x14ac:dyDescent="0.4">
      <c r="A8" s="22" t="s">
        <v>25</v>
      </c>
      <c r="B8" s="15">
        <f>HLOOKUP(B$7,$B$2:$CW$5,2,FALSE)</f>
        <v>70.1666666666667</v>
      </c>
      <c r="C8" s="15">
        <f t="shared" ref="C8:H8" si="0">HLOOKUP(C$7,$B$2:$CW$5,2,FALSE)</f>
        <v>72.1666666666667</v>
      </c>
      <c r="D8" s="15">
        <f t="shared" si="0"/>
        <v>77.6666666666667</v>
      </c>
      <c r="E8" s="15">
        <f t="shared" si="0"/>
        <v>90.166666666666799</v>
      </c>
      <c r="F8" s="15">
        <f t="shared" si="0"/>
        <v>97.166666666666899</v>
      </c>
      <c r="G8" s="15">
        <f t="shared" si="0"/>
        <v>101.166666666667</v>
      </c>
      <c r="H8" s="15">
        <f t="shared" si="0"/>
        <v>114.666666666667</v>
      </c>
    </row>
    <row r="9" spans="1:101" ht="15" thickBot="1" x14ac:dyDescent="0.4">
      <c r="A9" s="22" t="s">
        <v>26</v>
      </c>
      <c r="B9" s="14">
        <f>HLOOKUP(B$7,$B$2:$CW$5,3,FALSE)</f>
        <v>91</v>
      </c>
      <c r="C9" s="14">
        <f t="shared" ref="C9:H9" si="1">HLOOKUP(C$7,$B$2:$CW$5,3,FALSE)</f>
        <v>95</v>
      </c>
      <c r="D9" s="14">
        <f t="shared" si="1"/>
        <v>106</v>
      </c>
      <c r="E9" s="14">
        <f t="shared" si="1"/>
        <v>131</v>
      </c>
      <c r="F9" s="14">
        <f t="shared" si="1"/>
        <v>145</v>
      </c>
      <c r="G9" s="14">
        <f t="shared" si="1"/>
        <v>153</v>
      </c>
      <c r="H9" s="14">
        <f t="shared" si="1"/>
        <v>180</v>
      </c>
    </row>
    <row r="10" spans="1:101" ht="15" thickBot="1" x14ac:dyDescent="0.4">
      <c r="A10" s="22" t="s">
        <v>27</v>
      </c>
      <c r="B10" s="14">
        <f>HLOOKUP(B$7,$B$2:$CW$5,4,FALSE)</f>
        <v>71</v>
      </c>
      <c r="C10" s="14">
        <f t="shared" ref="C10:H10" si="2">HLOOKUP(C$7,$B$2:$CW$5,4,FALSE)</f>
        <v>75</v>
      </c>
      <c r="D10" s="14">
        <f t="shared" si="2"/>
        <v>86</v>
      </c>
      <c r="E10" s="14">
        <f t="shared" si="2"/>
        <v>111</v>
      </c>
      <c r="F10" s="14">
        <f t="shared" si="2"/>
        <v>125</v>
      </c>
      <c r="G10" s="14">
        <f t="shared" si="2"/>
        <v>133</v>
      </c>
      <c r="H10" s="14">
        <f t="shared" si="2"/>
        <v>160</v>
      </c>
    </row>
    <row r="12" spans="1:101" x14ac:dyDescent="0.35">
      <c r="A12" s="27" t="s">
        <v>129</v>
      </c>
    </row>
    <row r="13" spans="1:101" ht="15" thickBot="1" x14ac:dyDescent="0.4"/>
    <row r="14" spans="1:101" ht="15" thickBot="1" x14ac:dyDescent="0.4">
      <c r="A14" s="35" t="s">
        <v>130</v>
      </c>
      <c r="B14" s="36" t="s">
        <v>163</v>
      </c>
      <c r="C14" s="36" t="s">
        <v>131</v>
      </c>
      <c r="D14" s="37" t="s">
        <v>132</v>
      </c>
      <c r="E14" s="28"/>
      <c r="F14" s="29"/>
      <c r="G14" s="29" t="s">
        <v>132</v>
      </c>
      <c r="H14" s="29" t="s">
        <v>163</v>
      </c>
      <c r="I14" s="29" t="s">
        <v>131</v>
      </c>
    </row>
    <row r="15" spans="1:101" x14ac:dyDescent="0.35">
      <c r="A15" s="38" t="s">
        <v>133</v>
      </c>
      <c r="B15" s="39">
        <v>45</v>
      </c>
      <c r="C15" s="40">
        <v>54</v>
      </c>
      <c r="D15" s="40">
        <v>49</v>
      </c>
      <c r="E15" s="28"/>
      <c r="F15" s="29" t="s">
        <v>136</v>
      </c>
      <c r="G15" s="29">
        <f>INDEX($A$14:$D$44,MATCH($F15,$A$14:$A$44,0),MATCH(G$14,$A$14:$D$14,0))</f>
        <v>47</v>
      </c>
      <c r="H15" s="29">
        <f>INDEX($A$14:$D$44,MATCH($F15,$A$14:$A$44,0),MATCH(H$14,$A$14:$D$14,0))</f>
        <v>44</v>
      </c>
      <c r="I15" s="29">
        <f t="shared" ref="H15:I19" si="3">INDEX($A$14:$D$44,MATCH($F15,$A$14:$A$44,0),MATCH(I$14,$A$14:$D$14,0))</f>
        <v>50</v>
      </c>
    </row>
    <row r="16" spans="1:101" x14ac:dyDescent="0.35">
      <c r="A16" s="41" t="s">
        <v>134</v>
      </c>
      <c r="B16" s="42">
        <v>46</v>
      </c>
      <c r="C16" s="29">
        <v>50</v>
      </c>
      <c r="D16" s="29">
        <v>47</v>
      </c>
      <c r="E16" s="28"/>
      <c r="F16" s="29" t="s">
        <v>140</v>
      </c>
      <c r="G16" s="29">
        <f t="shared" ref="G16:G19" si="4">INDEX($A$14:$D$44,MATCH($F16,$A$14:$A$44,0),MATCH(G$14,$A$14:$D$14,0))</f>
        <v>45</v>
      </c>
      <c r="H16" s="29">
        <f t="shared" si="3"/>
        <v>42</v>
      </c>
      <c r="I16" s="29">
        <f t="shared" si="3"/>
        <v>46</v>
      </c>
    </row>
    <row r="17" spans="1:9" x14ac:dyDescent="0.35">
      <c r="A17" s="41" t="s">
        <v>135</v>
      </c>
      <c r="B17" s="42">
        <v>44</v>
      </c>
      <c r="C17" s="29">
        <v>52</v>
      </c>
      <c r="D17" s="29">
        <v>48</v>
      </c>
      <c r="E17" s="28"/>
      <c r="F17" s="29" t="s">
        <v>152</v>
      </c>
      <c r="G17" s="29">
        <f t="shared" si="4"/>
        <v>39</v>
      </c>
      <c r="H17" s="29">
        <f t="shared" si="3"/>
        <v>36</v>
      </c>
      <c r="I17" s="29">
        <f t="shared" si="3"/>
        <v>34</v>
      </c>
    </row>
    <row r="18" spans="1:9" x14ac:dyDescent="0.35">
      <c r="A18" s="41" t="s">
        <v>136</v>
      </c>
      <c r="B18" s="42">
        <v>44</v>
      </c>
      <c r="C18" s="29">
        <v>50</v>
      </c>
      <c r="D18" s="29">
        <v>47</v>
      </c>
      <c r="E18" s="28"/>
      <c r="F18" s="29" t="s">
        <v>160</v>
      </c>
      <c r="G18" s="29">
        <f t="shared" si="4"/>
        <v>35</v>
      </c>
      <c r="H18" s="29">
        <f t="shared" si="3"/>
        <v>32</v>
      </c>
      <c r="I18" s="29">
        <f t="shared" si="3"/>
        <v>26</v>
      </c>
    </row>
    <row r="19" spans="1:9" x14ac:dyDescent="0.35">
      <c r="A19" s="41" t="s">
        <v>137</v>
      </c>
      <c r="B19" s="42">
        <v>43.5</v>
      </c>
      <c r="C19" s="29">
        <v>49</v>
      </c>
      <c r="D19" s="29">
        <v>46.5</v>
      </c>
      <c r="E19" s="28"/>
      <c r="F19" s="29" t="s">
        <v>162</v>
      </c>
      <c r="G19" s="29">
        <f t="shared" si="4"/>
        <v>34</v>
      </c>
      <c r="H19" s="29">
        <f t="shared" si="3"/>
        <v>31</v>
      </c>
      <c r="I19" s="29">
        <f t="shared" si="3"/>
        <v>24</v>
      </c>
    </row>
    <row r="20" spans="1:9" x14ac:dyDescent="0.35">
      <c r="A20" s="41" t="s">
        <v>138</v>
      </c>
      <c r="B20" s="42">
        <v>43</v>
      </c>
      <c r="C20" s="29">
        <v>48</v>
      </c>
      <c r="D20" s="29">
        <v>46</v>
      </c>
      <c r="E20" s="28"/>
      <c r="F20" s="28"/>
      <c r="G20" s="28"/>
      <c r="H20" s="28"/>
      <c r="I20" s="28"/>
    </row>
    <row r="21" spans="1:9" x14ac:dyDescent="0.35">
      <c r="A21" s="41" t="s">
        <v>139</v>
      </c>
      <c r="B21" s="42">
        <v>42.5</v>
      </c>
      <c r="C21" s="29">
        <v>47</v>
      </c>
      <c r="D21" s="29">
        <v>45.5</v>
      </c>
      <c r="E21" s="28"/>
      <c r="F21" s="28"/>
      <c r="G21" s="28"/>
      <c r="H21" s="28"/>
      <c r="I21" s="28"/>
    </row>
    <row r="22" spans="1:9" x14ac:dyDescent="0.35">
      <c r="A22" s="41" t="s">
        <v>140</v>
      </c>
      <c r="B22" s="42">
        <v>42</v>
      </c>
      <c r="C22" s="29">
        <v>46</v>
      </c>
      <c r="D22" s="29">
        <v>45</v>
      </c>
      <c r="E22" s="28"/>
      <c r="F22" s="28"/>
      <c r="G22" s="28"/>
      <c r="H22" s="28"/>
      <c r="I22" s="28"/>
    </row>
    <row r="23" spans="1:9" x14ac:dyDescent="0.35">
      <c r="A23" s="41" t="s">
        <v>141</v>
      </c>
      <c r="B23" s="42">
        <v>41.5</v>
      </c>
      <c r="C23" s="29">
        <v>45</v>
      </c>
      <c r="D23" s="29">
        <v>44.5</v>
      </c>
      <c r="E23" s="28"/>
      <c r="F23" s="28"/>
      <c r="G23" s="28"/>
      <c r="H23" s="28"/>
      <c r="I23" s="28"/>
    </row>
    <row r="24" spans="1:9" x14ac:dyDescent="0.35">
      <c r="A24" s="41" t="s">
        <v>142</v>
      </c>
      <c r="B24" s="42">
        <v>41</v>
      </c>
      <c r="C24" s="29">
        <v>44</v>
      </c>
      <c r="D24" s="29">
        <v>44</v>
      </c>
      <c r="E24" s="28"/>
      <c r="F24" s="28"/>
      <c r="G24" s="28"/>
      <c r="H24" s="28"/>
      <c r="I24" s="28"/>
    </row>
    <row r="25" spans="1:9" x14ac:dyDescent="0.35">
      <c r="A25" s="41" t="s">
        <v>143</v>
      </c>
      <c r="B25" s="42">
        <v>40.5</v>
      </c>
      <c r="C25" s="29">
        <v>43</v>
      </c>
      <c r="D25" s="29">
        <v>43.5</v>
      </c>
      <c r="E25" s="28"/>
      <c r="F25" s="28"/>
      <c r="G25" s="28"/>
      <c r="H25" s="28"/>
      <c r="I25" s="28"/>
    </row>
    <row r="26" spans="1:9" x14ac:dyDescent="0.35">
      <c r="A26" s="41" t="s">
        <v>144</v>
      </c>
      <c r="B26" s="42">
        <v>40</v>
      </c>
      <c r="C26" s="29">
        <v>42</v>
      </c>
      <c r="D26" s="29">
        <v>43</v>
      </c>
      <c r="E26" s="28"/>
      <c r="F26" s="28"/>
      <c r="G26" s="28"/>
      <c r="H26" s="28"/>
      <c r="I26" s="28"/>
    </row>
    <row r="27" spans="1:9" x14ac:dyDescent="0.35">
      <c r="A27" s="41" t="s">
        <v>145</v>
      </c>
      <c r="B27" s="42">
        <v>39.5</v>
      </c>
      <c r="C27" s="29">
        <v>41</v>
      </c>
      <c r="D27" s="29">
        <v>42.5</v>
      </c>
      <c r="E27" s="28"/>
      <c r="F27" s="28"/>
      <c r="G27" s="28"/>
      <c r="H27" s="28"/>
      <c r="I27" s="28"/>
    </row>
    <row r="28" spans="1:9" x14ac:dyDescent="0.35">
      <c r="A28" s="41" t="s">
        <v>146</v>
      </c>
      <c r="B28" s="42">
        <v>39</v>
      </c>
      <c r="C28" s="29">
        <v>40</v>
      </c>
      <c r="D28" s="29">
        <v>42</v>
      </c>
      <c r="E28" s="28"/>
      <c r="F28" s="28"/>
      <c r="G28" s="28"/>
      <c r="H28" s="28"/>
      <c r="I28" s="28"/>
    </row>
    <row r="29" spans="1:9" x14ac:dyDescent="0.35">
      <c r="A29" s="41" t="s">
        <v>147</v>
      </c>
      <c r="B29" s="42">
        <v>38.5</v>
      </c>
      <c r="C29" s="29">
        <v>39</v>
      </c>
      <c r="D29" s="29">
        <v>41.5</v>
      </c>
      <c r="E29" s="28"/>
      <c r="F29" s="28"/>
      <c r="G29" s="28"/>
      <c r="H29" s="28"/>
      <c r="I29" s="28"/>
    </row>
    <row r="30" spans="1:9" x14ac:dyDescent="0.35">
      <c r="A30" s="41" t="s">
        <v>148</v>
      </c>
      <c r="B30" s="42">
        <v>38</v>
      </c>
      <c r="C30" s="29">
        <v>38</v>
      </c>
      <c r="D30" s="29">
        <v>41</v>
      </c>
      <c r="E30" s="28"/>
      <c r="F30" s="28"/>
      <c r="G30" s="28"/>
      <c r="H30" s="28"/>
      <c r="I30" s="28"/>
    </row>
    <row r="31" spans="1:9" x14ac:dyDescent="0.35">
      <c r="A31" s="41" t="s">
        <v>149</v>
      </c>
      <c r="B31" s="42">
        <v>37.5</v>
      </c>
      <c r="C31" s="29">
        <v>37</v>
      </c>
      <c r="D31" s="29">
        <v>40.5</v>
      </c>
      <c r="E31" s="28"/>
      <c r="F31" s="28"/>
      <c r="G31" s="28"/>
      <c r="H31" s="28"/>
      <c r="I31" s="28"/>
    </row>
    <row r="32" spans="1:9" x14ac:dyDescent="0.35">
      <c r="A32" s="41" t="s">
        <v>150</v>
      </c>
      <c r="B32" s="42">
        <v>37</v>
      </c>
      <c r="C32" s="29">
        <v>36</v>
      </c>
      <c r="D32" s="29">
        <v>40</v>
      </c>
      <c r="E32" s="28"/>
      <c r="F32" s="28"/>
      <c r="G32" s="28"/>
      <c r="H32" s="28"/>
      <c r="I32" s="28"/>
    </row>
    <row r="33" spans="1:9" x14ac:dyDescent="0.35">
      <c r="A33" s="41" t="s">
        <v>151</v>
      </c>
      <c r="B33" s="42">
        <v>36.5</v>
      </c>
      <c r="C33" s="29">
        <v>35</v>
      </c>
      <c r="D33" s="29">
        <v>39.5</v>
      </c>
      <c r="E33" s="28"/>
      <c r="F33" s="28"/>
      <c r="G33" s="28"/>
      <c r="H33" s="28"/>
      <c r="I33" s="28"/>
    </row>
    <row r="34" spans="1:9" x14ac:dyDescent="0.35">
      <c r="A34" s="41" t="s">
        <v>152</v>
      </c>
      <c r="B34" s="42">
        <v>36</v>
      </c>
      <c r="C34" s="29">
        <v>34</v>
      </c>
      <c r="D34" s="29">
        <v>39</v>
      </c>
      <c r="E34" s="28"/>
      <c r="F34" s="28"/>
      <c r="G34" s="28"/>
      <c r="H34" s="28"/>
      <c r="I34" s="28"/>
    </row>
    <row r="35" spans="1:9" x14ac:dyDescent="0.35">
      <c r="A35" s="41" t="s">
        <v>153</v>
      </c>
      <c r="B35" s="42">
        <v>35.5</v>
      </c>
      <c r="C35" s="29">
        <v>33</v>
      </c>
      <c r="D35" s="29">
        <v>38.5</v>
      </c>
      <c r="E35" s="28"/>
      <c r="F35" s="28"/>
      <c r="G35" s="28"/>
      <c r="H35" s="28"/>
      <c r="I35" s="28"/>
    </row>
    <row r="36" spans="1:9" x14ac:dyDescent="0.35">
      <c r="A36" s="41" t="s">
        <v>154</v>
      </c>
      <c r="B36" s="42">
        <v>35</v>
      </c>
      <c r="C36" s="29">
        <v>32</v>
      </c>
      <c r="D36" s="29">
        <v>38</v>
      </c>
      <c r="E36" s="28"/>
      <c r="F36" s="28"/>
      <c r="G36" s="28"/>
      <c r="H36" s="28"/>
      <c r="I36" s="28"/>
    </row>
    <row r="37" spans="1:9" x14ac:dyDescent="0.35">
      <c r="A37" s="41" t="s">
        <v>155</v>
      </c>
      <c r="B37" s="42">
        <v>34.5</v>
      </c>
      <c r="C37" s="29">
        <v>31</v>
      </c>
      <c r="D37" s="29">
        <v>37.5</v>
      </c>
      <c r="E37" s="28"/>
      <c r="F37" s="28"/>
      <c r="G37" s="28"/>
      <c r="H37" s="28"/>
      <c r="I37" s="28"/>
    </row>
    <row r="38" spans="1:9" x14ac:dyDescent="0.35">
      <c r="A38" s="41" t="s">
        <v>156</v>
      </c>
      <c r="B38" s="42">
        <v>34</v>
      </c>
      <c r="C38" s="29">
        <v>30</v>
      </c>
      <c r="D38" s="29">
        <v>37</v>
      </c>
      <c r="E38" s="28"/>
      <c r="F38" s="28"/>
      <c r="G38" s="28"/>
      <c r="H38" s="28"/>
      <c r="I38" s="28"/>
    </row>
    <row r="39" spans="1:9" x14ac:dyDescent="0.35">
      <c r="A39" s="41" t="s">
        <v>157</v>
      </c>
      <c r="B39" s="42">
        <v>33.5</v>
      </c>
      <c r="C39" s="29">
        <v>29</v>
      </c>
      <c r="D39" s="29">
        <v>36.5</v>
      </c>
      <c r="E39" s="28"/>
      <c r="F39" s="28"/>
      <c r="G39" s="28"/>
      <c r="H39" s="28"/>
      <c r="I39" s="28"/>
    </row>
    <row r="40" spans="1:9" x14ac:dyDescent="0.35">
      <c r="A40" s="41" t="s">
        <v>158</v>
      </c>
      <c r="B40" s="42">
        <v>33</v>
      </c>
      <c r="C40" s="29">
        <v>28</v>
      </c>
      <c r="D40" s="29">
        <v>36</v>
      </c>
      <c r="E40" s="28"/>
      <c r="F40" s="28"/>
      <c r="G40" s="28"/>
      <c r="H40" s="28"/>
      <c r="I40" s="28"/>
    </row>
    <row r="41" spans="1:9" x14ac:dyDescent="0.35">
      <c r="A41" s="41" t="s">
        <v>159</v>
      </c>
      <c r="B41" s="42">
        <v>32.5</v>
      </c>
      <c r="C41" s="29">
        <v>27</v>
      </c>
      <c r="D41" s="29">
        <v>35.5</v>
      </c>
      <c r="E41" s="28"/>
      <c r="F41" s="28"/>
      <c r="G41" s="28"/>
      <c r="H41" s="28"/>
      <c r="I41" s="28"/>
    </row>
    <row r="42" spans="1:9" x14ac:dyDescent="0.35">
      <c r="A42" s="41" t="s">
        <v>160</v>
      </c>
      <c r="B42" s="42">
        <v>32</v>
      </c>
      <c r="C42" s="29">
        <v>26</v>
      </c>
      <c r="D42" s="29">
        <v>35</v>
      </c>
      <c r="E42" s="28"/>
      <c r="F42" s="28"/>
      <c r="G42" s="28"/>
      <c r="H42" s="28"/>
      <c r="I42" s="28"/>
    </row>
    <row r="43" spans="1:9" x14ac:dyDescent="0.35">
      <c r="A43" s="41" t="s">
        <v>161</v>
      </c>
      <c r="B43" s="42">
        <v>31.5</v>
      </c>
      <c r="C43" s="29">
        <v>25</v>
      </c>
      <c r="D43" s="29">
        <v>34.5</v>
      </c>
      <c r="E43" s="28"/>
      <c r="F43" s="28"/>
      <c r="G43" s="28"/>
      <c r="H43" s="28"/>
      <c r="I43" s="28"/>
    </row>
    <row r="44" spans="1:9" x14ac:dyDescent="0.35">
      <c r="A44" s="41" t="s">
        <v>162</v>
      </c>
      <c r="B44" s="42">
        <v>31</v>
      </c>
      <c r="C44" s="29">
        <v>24</v>
      </c>
      <c r="D44" s="29">
        <v>34</v>
      </c>
      <c r="E44" s="28"/>
      <c r="F44" s="28"/>
      <c r="G44" s="28"/>
      <c r="H44" s="28"/>
      <c r="I44" s="28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E63A-E0FD-4E69-95A5-B766F7D6B655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some Qs</vt:lpstr>
      <vt:lpstr>STD.DEV &amp; Vlookup compl.</vt:lpstr>
      <vt:lpstr>Sheet2</vt:lpstr>
      <vt:lpstr>Hlookup &amp; Index and Match compl</vt:lpstr>
      <vt:lpstr>31 Dec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2020-11-19T08:41:24Z</dcterms:created>
  <dcterms:modified xsi:type="dcterms:W3CDTF">2020-12-31T08:41:29Z</dcterms:modified>
</cp:coreProperties>
</file>