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11DC863-4A0A-4C21-B0BA-505BBC7F11AC}" xr6:coauthVersionLast="46" xr6:coauthVersionMax="46" xr10:uidLastSave="{00000000-0000-0000-0000-000000000000}"/>
  <bookViews>
    <workbookView xWindow="-110" yWindow="-110" windowWidth="19420" windowHeight="10420" activeTab="7" xr2:uid="{00000000-000D-0000-FFFF-FFFF00000000}"/>
  </bookViews>
  <sheets>
    <sheet name="A" sheetId="24" r:id="rId1"/>
    <sheet name="B" sheetId="25" r:id="rId2"/>
    <sheet name="C" sheetId="1" r:id="rId3"/>
    <sheet name="D" sheetId="23" r:id="rId4"/>
    <sheet name="E" sheetId="17" r:id="rId5"/>
    <sheet name="F" sheetId="4" r:id="rId6"/>
    <sheet name="G" sheetId="14" r:id="rId7"/>
    <sheet name="H" sheetId="16" r:id="rId8"/>
  </sheets>
  <definedNames>
    <definedName name="_xlnm._FilterDatabase" localSheetId="4" hidden="1">E!$A$1:$E$312</definedName>
    <definedName name="_xlnm._FilterDatabase" localSheetId="5" hidden="1">F!$A$1:$D$101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4" l="1"/>
  <c r="D20" i="24"/>
  <c r="E4" i="25"/>
  <c r="F7" i="1"/>
  <c r="E7" i="1"/>
  <c r="F5" i="1"/>
  <c r="E2" i="1"/>
  <c r="K2" i="23"/>
  <c r="I2" i="23"/>
  <c r="L2" i="17"/>
  <c r="M3" i="17"/>
  <c r="M5" i="17"/>
  <c r="K4" i="4"/>
  <c r="K7" i="4"/>
  <c r="K10" i="4"/>
  <c r="N12" i="4"/>
  <c r="K19" i="4"/>
  <c r="C13" i="14"/>
  <c r="B13" i="14"/>
  <c r="D14" i="14"/>
  <c r="C14" i="14"/>
  <c r="B14" i="14"/>
  <c r="G10" i="14"/>
  <c r="H3" i="14"/>
  <c r="H4" i="14"/>
  <c r="H5" i="14"/>
  <c r="H6" i="14"/>
  <c r="H7" i="14"/>
  <c r="H8" i="14"/>
  <c r="H9" i="14"/>
  <c r="H10" i="14"/>
  <c r="H11" i="14"/>
  <c r="H2" i="14"/>
  <c r="G3" i="14"/>
  <c r="G4" i="14"/>
  <c r="G5" i="14"/>
  <c r="G6" i="14"/>
  <c r="G7" i="14"/>
  <c r="G8" i="14"/>
  <c r="G9" i="14"/>
  <c r="G11" i="14"/>
  <c r="G2" i="14"/>
  <c r="F5" i="14"/>
  <c r="F4" i="14"/>
  <c r="F3" i="14"/>
  <c r="F6" i="14"/>
  <c r="F7" i="14"/>
  <c r="F8" i="14"/>
  <c r="F9" i="14"/>
  <c r="F10" i="14"/>
  <c r="F11" i="14"/>
  <c r="F2" i="14"/>
  <c r="G10" i="16"/>
  <c r="E9" i="16"/>
  <c r="B10" i="16"/>
  <c r="C9" i="16"/>
  <c r="F2" i="16"/>
  <c r="F3" i="16"/>
  <c r="G3" i="16" s="1"/>
  <c r="H3" i="16" s="1"/>
  <c r="G2" i="16"/>
  <c r="H2" i="16" s="1"/>
  <c r="D14" i="16"/>
  <c r="C14" i="16"/>
  <c r="F4" i="16"/>
  <c r="G4" i="16" s="1"/>
  <c r="H4" i="16" s="1"/>
  <c r="F5" i="16"/>
  <c r="G5" i="16" s="1"/>
  <c r="H5" i="16" s="1"/>
  <c r="F6" i="16"/>
  <c r="G6" i="16" s="1"/>
  <c r="H6" i="16" s="1"/>
  <c r="F7" i="16"/>
  <c r="G7" i="16" s="1"/>
  <c r="H7" i="16" s="1"/>
  <c r="F8" i="16"/>
  <c r="G8" i="16" s="1"/>
  <c r="H8" i="16" s="1"/>
  <c r="E2" i="16"/>
  <c r="E4" i="16"/>
  <c r="E3" i="16"/>
  <c r="E5" i="16"/>
  <c r="E6" i="16"/>
  <c r="E7" i="16"/>
  <c r="E8" i="16"/>
  <c r="D13" i="14"/>
  <c r="K16" i="4"/>
  <c r="J13" i="4"/>
  <c r="H10" i="4"/>
  <c r="H7" i="4"/>
  <c r="H4" i="4"/>
  <c r="I4" i="17"/>
  <c r="I3" i="17"/>
  <c r="I2" i="17"/>
  <c r="J3" i="23"/>
  <c r="J4" i="23"/>
  <c r="J5" i="23"/>
  <c r="J6" i="23"/>
  <c r="J7" i="23"/>
  <c r="J8" i="23"/>
  <c r="J9" i="23"/>
  <c r="J2" i="23"/>
  <c r="I3" i="23"/>
  <c r="I4" i="23"/>
  <c r="I5" i="23"/>
  <c r="I6" i="23"/>
  <c r="I7" i="23"/>
  <c r="I8" i="23"/>
  <c r="I9" i="23"/>
  <c r="K3" i="23"/>
  <c r="K4" i="23"/>
  <c r="K5" i="23"/>
  <c r="K6" i="23"/>
  <c r="K7" i="23"/>
  <c r="K8" i="23"/>
  <c r="K9" i="23"/>
  <c r="E3" i="1"/>
  <c r="F3" i="1"/>
  <c r="E4" i="1"/>
  <c r="F4" i="1"/>
  <c r="E5" i="1"/>
  <c r="F2" i="1"/>
  <c r="E2" i="25"/>
  <c r="D19" i="24"/>
  <c r="C13" i="24"/>
  <c r="D13" i="24"/>
  <c r="E13" i="24"/>
  <c r="F13" i="24"/>
  <c r="G13" i="24"/>
  <c r="H13" i="24"/>
  <c r="I13" i="24"/>
  <c r="J13" i="24"/>
  <c r="K13" i="24"/>
  <c r="L13" i="24"/>
  <c r="M13" i="24"/>
  <c r="B13" i="24"/>
  <c r="C11" i="24"/>
  <c r="D11" i="24"/>
  <c r="E11" i="24"/>
  <c r="F11" i="24"/>
  <c r="G11" i="24"/>
  <c r="H11" i="24"/>
  <c r="I11" i="24"/>
  <c r="J11" i="24"/>
  <c r="K11" i="24"/>
  <c r="L11" i="24"/>
  <c r="M11" i="24"/>
  <c r="B11" i="24"/>
  <c r="C10" i="24"/>
  <c r="D10" i="24"/>
  <c r="E10" i="24"/>
  <c r="F10" i="24"/>
  <c r="G10" i="24"/>
  <c r="H10" i="24"/>
  <c r="I10" i="24"/>
  <c r="J10" i="24"/>
  <c r="K10" i="24"/>
  <c r="L10" i="24"/>
  <c r="M10" i="24"/>
  <c r="B10" i="24"/>
  <c r="C9" i="24"/>
  <c r="D9" i="24"/>
  <c r="E9" i="24"/>
  <c r="F9" i="24"/>
  <c r="G9" i="24"/>
  <c r="H9" i="24"/>
  <c r="I9" i="24"/>
  <c r="J9" i="24"/>
  <c r="K9" i="24"/>
  <c r="L9" i="24"/>
  <c r="M9" i="24"/>
  <c r="B9" i="24"/>
  <c r="C8" i="24"/>
  <c r="D8" i="24"/>
  <c r="E8" i="24"/>
  <c r="F8" i="24"/>
  <c r="G8" i="24"/>
  <c r="H8" i="24"/>
  <c r="I8" i="24"/>
  <c r="J8" i="24"/>
  <c r="K8" i="24"/>
  <c r="L8" i="24"/>
  <c r="M8" i="24"/>
  <c r="B8" i="24"/>
  <c r="O3" i="24"/>
  <c r="O4" i="24"/>
  <c r="O2" i="24"/>
  <c r="Q5" i="24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H9" i="16" l="1"/>
  <c r="E10" i="16" s="1"/>
  <c r="E11" i="16" s="1"/>
  <c r="B11" i="16"/>
  <c r="D4" i="24"/>
  <c r="M3" i="24"/>
  <c r="M4" i="24" s="1"/>
  <c r="L3" i="24"/>
  <c r="L4" i="24" s="1"/>
  <c r="K3" i="24"/>
  <c r="K4" i="24" s="1"/>
  <c r="J3" i="24"/>
  <c r="J4" i="24" s="1"/>
  <c r="I3" i="24"/>
  <c r="I4" i="24" s="1"/>
  <c r="H3" i="24"/>
  <c r="H4" i="24" s="1"/>
  <c r="B3" i="24"/>
  <c r="B4" i="24" s="1"/>
  <c r="J10" i="23" l="1"/>
  <c r="K10" i="23"/>
  <c r="I10" i="23"/>
</calcChain>
</file>

<file path=xl/sharedStrings.xml><?xml version="1.0" encoding="utf-8"?>
<sst xmlns="http://schemas.openxmlformats.org/spreadsheetml/2006/main" count="724" uniqueCount="496">
  <si>
    <t>Jan</t>
  </si>
  <si>
    <t>Feb</t>
  </si>
  <si>
    <t>March</t>
  </si>
  <si>
    <t>Apri</t>
  </si>
  <si>
    <t>May</t>
  </si>
  <si>
    <t>June</t>
  </si>
  <si>
    <t>July</t>
  </si>
  <si>
    <t>Aug</t>
  </si>
  <si>
    <t>Sep</t>
  </si>
  <si>
    <t>Oct</t>
  </si>
  <si>
    <t xml:space="preserve">Nov </t>
  </si>
  <si>
    <t>Dec</t>
  </si>
  <si>
    <t>A</t>
  </si>
  <si>
    <t>B</t>
  </si>
  <si>
    <t>Marks of Student A</t>
  </si>
  <si>
    <t>Marks of Student B</t>
  </si>
  <si>
    <t>Total Marks</t>
  </si>
  <si>
    <t>Mathematics</t>
  </si>
  <si>
    <t>English</t>
  </si>
  <si>
    <t>Science</t>
  </si>
  <si>
    <t>Analytics</t>
  </si>
  <si>
    <t>Student</t>
  </si>
  <si>
    <t>Maths</t>
  </si>
  <si>
    <t>Accounts</t>
  </si>
  <si>
    <t>S1</t>
  </si>
  <si>
    <t>S7</t>
  </si>
  <si>
    <t>S2</t>
  </si>
  <si>
    <t>S18</t>
  </si>
  <si>
    <t>S3</t>
  </si>
  <si>
    <t>S40</t>
  </si>
  <si>
    <t>S4</t>
  </si>
  <si>
    <t>S45</t>
  </si>
  <si>
    <t>S5</t>
  </si>
  <si>
    <t>S67</t>
  </si>
  <si>
    <t>S6</t>
  </si>
  <si>
    <t>S81</t>
  </si>
  <si>
    <t>S72</t>
  </si>
  <si>
    <t>S8</t>
  </si>
  <si>
    <t>S64</t>
  </si>
  <si>
    <t>S9</t>
  </si>
  <si>
    <t>Total</t>
  </si>
  <si>
    <t>S10</t>
  </si>
  <si>
    <t>S11</t>
  </si>
  <si>
    <t>S12</t>
  </si>
  <si>
    <t>Fill up the empty cells</t>
  </si>
  <si>
    <t>S13</t>
  </si>
  <si>
    <t>S14</t>
  </si>
  <si>
    <t>S15</t>
  </si>
  <si>
    <t>S16</t>
  </si>
  <si>
    <t>S17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</si>
  <si>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</si>
  <si>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</si>
  <si>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</si>
  <si>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</si>
  <si>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</si>
  <si>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</si>
  <si>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</si>
  <si>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</si>
  <si>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</si>
  <si>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</si>
  <si>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</si>
  <si>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</si>
  <si>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</si>
  <si>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</si>
  <si>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</si>
  <si>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</si>
  <si>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</si>
  <si>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</si>
  <si>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</si>
  <si>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</si>
  <si>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</si>
  <si>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S41</t>
  </si>
  <si>
    <t>S42</t>
  </si>
  <si>
    <t>S43</t>
  </si>
  <si>
    <t>S44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</si>
  <si>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</si>
  <si>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</si>
  <si>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</si>
  <si>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</si>
  <si>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</si>
  <si>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</si>
  <si>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</si>
  <si>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</si>
  <si>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</si>
  <si>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</si>
  <si>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</si>
  <si>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</si>
  <si>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</si>
  <si>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</si>
  <si>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</si>
  <si>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</si>
  <si>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</si>
  <si>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</si>
  <si>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S65</t>
  </si>
  <si>
    <t>S66</t>
  </si>
  <si>
    <t>S68</t>
  </si>
  <si>
    <t>S69</t>
  </si>
  <si>
    <t>S70</t>
  </si>
  <si>
    <t>S71</t>
  </si>
  <si>
    <t>S73</t>
  </si>
  <si>
    <t>S74</t>
  </si>
  <si>
    <t>S75</t>
  </si>
  <si>
    <t>S76</t>
  </si>
  <si>
    <t>S77</t>
  </si>
  <si>
    <t>S78</t>
  </si>
  <si>
    <t>S79</t>
  </si>
  <si>
    <t>S80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</si>
  <si>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</si>
  <si>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</si>
  <si>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</si>
  <si>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</si>
  <si>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</si>
  <si>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</si>
  <si>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</si>
  <si>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</si>
  <si>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</si>
  <si>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</si>
  <si>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</si>
  <si>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</si>
  <si>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</si>
  <si>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</si>
  <si>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</si>
  <si>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</si>
  <si>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</si>
  <si>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</si>
  <si>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</si>
  <si>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Students</t>
  </si>
  <si>
    <t>History</t>
  </si>
  <si>
    <t>1) What are the number of students scoring marks above 60 in History?</t>
  </si>
  <si>
    <t>2) What are the number of students scoring above 65 in History and above 80 in Accounts?</t>
  </si>
  <si>
    <t>3) What are the number of students scoring below 90 in Science, above 60 in History and above 80 in Accounts?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</si>
  <si>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</si>
  <si>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</si>
  <si>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</si>
  <si>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</si>
  <si>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</si>
  <si>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</si>
  <si>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</si>
  <si>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</si>
  <si>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</si>
  <si>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</si>
  <si>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</si>
  <si>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</si>
  <si>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</si>
  <si>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</si>
  <si>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</si>
  <si>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</si>
  <si>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</si>
  <si>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</si>
  <si>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</si>
  <si>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</si>
  <si>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</si>
  <si>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</si>
  <si>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</si>
  <si>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</si>
  <si>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</si>
  <si>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</si>
  <si>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</si>
  <si>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</si>
  <si>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</si>
  <si>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</si>
  <si>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</si>
  <si>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</si>
  <si>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</si>
  <si>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</si>
  <si>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</si>
  <si>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</si>
  <si>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</si>
  <si>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</si>
  <si>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</si>
  <si>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</si>
  <si>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</si>
  <si>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</si>
  <si>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</si>
  <si>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</si>
  <si>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</si>
  <si>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</si>
  <si>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</si>
  <si>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</si>
  <si>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</si>
  <si>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</si>
  <si>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</si>
  <si>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</si>
  <si>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</si>
  <si>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</si>
  <si>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</si>
  <si>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</si>
  <si>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</si>
  <si>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</si>
  <si>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</si>
  <si>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</si>
  <si>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</si>
  <si>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</si>
  <si>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</si>
  <si>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</si>
  <si>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</si>
  <si>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</si>
  <si>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</si>
  <si>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</si>
  <si>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</si>
  <si>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</si>
  <si>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</si>
  <si>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</si>
  <si>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</si>
  <si>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</si>
  <si>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</si>
  <si>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</si>
  <si>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</si>
  <si>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</si>
  <si>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</si>
  <si>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</si>
  <si>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</si>
  <si>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</si>
  <si>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</si>
  <si>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</si>
  <si>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</si>
  <si>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</si>
  <si>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</si>
  <si>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</si>
  <si>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</si>
  <si>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</si>
  <si>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</si>
  <si>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</si>
  <si>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</si>
  <si>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</si>
  <si>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</si>
  <si>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</si>
  <si>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</si>
  <si>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</si>
  <si>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</si>
  <si>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</si>
  <si>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</si>
  <si>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</si>
  <si>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</si>
  <si>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</si>
  <si>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</si>
  <si>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</si>
  <si>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</si>
  <si>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</si>
  <si>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</si>
  <si>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</si>
  <si>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</si>
  <si>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</si>
  <si>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</si>
  <si>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</si>
  <si>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</si>
  <si>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</si>
  <si>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</si>
  <si>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</si>
  <si>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</si>
  <si>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</si>
  <si>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</si>
  <si>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</si>
  <si>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</si>
  <si>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</si>
  <si>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</si>
  <si>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</si>
  <si>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</si>
  <si>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</si>
  <si>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</si>
  <si>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</si>
  <si>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</si>
  <si>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</si>
  <si>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</si>
  <si>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</si>
  <si>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</si>
  <si>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</si>
  <si>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</si>
  <si>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</si>
  <si>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</si>
  <si>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</si>
  <si>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</si>
  <si>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</si>
  <si>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</si>
  <si>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</si>
  <si>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</si>
  <si>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</si>
  <si>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</si>
  <si>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</si>
  <si>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</si>
  <si>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</si>
  <si>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</si>
  <si>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</si>
  <si>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</si>
  <si>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</si>
  <si>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</si>
  <si>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</si>
  <si>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</si>
  <si>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</si>
  <si>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</si>
  <si>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</si>
  <si>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</si>
  <si>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</si>
  <si>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</si>
  <si>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</si>
  <si>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</si>
  <si>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</si>
  <si>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</si>
  <si>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</si>
  <si>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</si>
  <si>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</si>
  <si>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</si>
  <si>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</si>
  <si>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</si>
  <si>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</si>
  <si>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</si>
  <si>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</si>
  <si>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</si>
  <si>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</si>
  <si>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</si>
  <si>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</si>
  <si>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</si>
  <si>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</si>
  <si>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</si>
  <si>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</si>
  <si>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</si>
  <si>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</si>
  <si>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</si>
  <si>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</si>
  <si>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</si>
  <si>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</si>
  <si>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</si>
  <si>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</si>
  <si>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</si>
  <si>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</si>
  <si>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</si>
  <si>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</si>
  <si>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</si>
  <si>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</si>
  <si>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</si>
  <si>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</si>
  <si>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</si>
  <si>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</si>
  <si>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</si>
  <si>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</si>
  <si>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</si>
  <si>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</si>
  <si>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</si>
  <si>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</si>
  <si>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</si>
  <si>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</si>
  <si>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</si>
  <si>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Product</t>
  </si>
  <si>
    <t>Selling Price</t>
  </si>
  <si>
    <t>Cost price</t>
  </si>
  <si>
    <t>Category</t>
  </si>
  <si>
    <t>P1</t>
  </si>
  <si>
    <t>C1</t>
  </si>
  <si>
    <t>P2</t>
  </si>
  <si>
    <t>What is the total cost price of products falling in category C2</t>
  </si>
  <si>
    <t>P3</t>
  </si>
  <si>
    <t>C3</t>
  </si>
  <si>
    <t>P4</t>
  </si>
  <si>
    <t>P5</t>
  </si>
  <si>
    <t>What is the total selling price of products falling in category C1</t>
  </si>
  <si>
    <t>P6</t>
  </si>
  <si>
    <t>C2</t>
  </si>
  <si>
    <t>P7</t>
  </si>
  <si>
    <t>P8</t>
  </si>
  <si>
    <t>What is the total selling price of products for which cost price is less than 90</t>
  </si>
  <si>
    <t>P9</t>
  </si>
  <si>
    <t>P10</t>
  </si>
  <si>
    <t>P11</t>
  </si>
  <si>
    <t>What is the total selling price where cost price is less than 80 and category is C3</t>
  </si>
  <si>
    <t>P12</t>
  </si>
  <si>
    <t>P13</t>
  </si>
  <si>
    <t>P14</t>
  </si>
  <si>
    <t>What is total costprice for products where cost price is greater  than 70 and category is C2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</si>
  <si>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</si>
  <si>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</si>
  <si>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</si>
  <si>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</si>
  <si>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</si>
  <si>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</si>
  <si>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</si>
  <si>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</si>
  <si>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</si>
  <si>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</si>
  <si>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</si>
  <si>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</si>
  <si>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</si>
  <si>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</si>
  <si>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</si>
  <si>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</si>
  <si>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</si>
  <si>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</si>
  <si>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</si>
  <si>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</si>
  <si>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</si>
  <si>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</si>
  <si>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</si>
  <si>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</si>
  <si>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</si>
  <si>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</si>
  <si>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</si>
  <si>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</si>
  <si>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</si>
  <si>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</si>
  <si>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</si>
  <si>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</si>
  <si>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</si>
  <si>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</si>
  <si>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</si>
  <si>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</si>
  <si>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</si>
  <si>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</si>
  <si>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</si>
  <si>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</si>
  <si>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</si>
  <si>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</si>
  <si>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</si>
  <si>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</si>
  <si>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</si>
  <si>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</si>
  <si>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</si>
  <si>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</si>
  <si>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</si>
  <si>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</si>
  <si>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</si>
  <si>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</si>
  <si>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</si>
  <si>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</si>
  <si>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</si>
  <si>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</si>
  <si>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</si>
  <si>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</si>
  <si>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</si>
  <si>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</si>
  <si>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</si>
  <si>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</si>
  <si>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</si>
  <si>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</si>
  <si>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</si>
  <si>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</si>
  <si>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</si>
  <si>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</si>
  <si>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</si>
  <si>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</si>
  <si>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</si>
  <si>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</si>
  <si>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</si>
  <si>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</si>
  <si>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</si>
  <si>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</si>
  <si>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</si>
  <si>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</si>
  <si>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</si>
  <si>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</si>
  <si>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</si>
  <si>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</si>
  <si>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</si>
  <si>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</si>
  <si>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</si>
  <si>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</si>
  <si>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Shaw</t>
  </si>
  <si>
    <t>Gill</t>
  </si>
  <si>
    <t>Pant</t>
  </si>
  <si>
    <t>Balls  Faced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</si>
  <si>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</si>
  <si>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</si>
  <si>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</si>
  <si>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</si>
  <si>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</si>
  <si>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</si>
  <si>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</si>
  <si>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</si>
  <si>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</si>
  <si>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</si>
  <si>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Marks</t>
  </si>
  <si>
    <t>Students(f)</t>
  </si>
  <si>
    <t>30-40</t>
  </si>
  <si>
    <t>40-50</t>
  </si>
  <si>
    <t>50-60</t>
  </si>
  <si>
    <t>60-70</t>
  </si>
  <si>
    <t>70-80</t>
  </si>
  <si>
    <t>80-90</t>
  </si>
  <si>
    <t>90-100</t>
  </si>
  <si>
    <t>LEVEL</t>
  </si>
  <si>
    <t>AV</t>
  </si>
  <si>
    <t>w1=0.4,w2=0.4,w3=0.2</t>
  </si>
  <si>
    <t>% A</t>
  </si>
  <si>
    <t>% B</t>
  </si>
  <si>
    <t>What are the number of students scoring marks above 60 in History?</t>
  </si>
  <si>
    <t>Who is the most consistent in terms of runs scored?</t>
  </si>
  <si>
    <t>Who has the highest average in terms of runs scored?</t>
  </si>
  <si>
    <t>In sheet G, whose strike rate is  best in match 8? (strike rate= total runs scored/ total balls faced)</t>
  </si>
  <si>
    <t>MEAN</t>
  </si>
  <si>
    <t>X</t>
  </si>
  <si>
    <t>FX</t>
  </si>
  <si>
    <t>X-MEAN</t>
  </si>
  <si>
    <t>STD.DEVIATION</t>
  </si>
  <si>
    <t>What is standard deviation and average of 5,6,7,8,9 and 10</t>
  </si>
  <si>
    <t>Group of answer choices</t>
  </si>
  <si>
    <t>SQ(X-MEAN</t>
  </si>
  <si>
    <t>F*SQ(X-MEAN</t>
  </si>
  <si>
    <t> what is the average percentage scored by student A and student 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</si>
</sst>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  <xf numFmtId="0" fontId="5" fillId="0" borderId="0" xfId="0" applyFont="1"/>
    <xf numFmtId="1" fontId="5" fillId="0" borderId="0" xfId="0" applyNumberFormat="1" applyFont="1"/>
    <xf numFmtId="0" fontId="0" fillId="0" borderId="0" xfId="0" applyFill="1"/>
    <xf numFmtId="1" fontId="5" fillId="5" borderId="0" xfId="0" applyNumberFormat="1" applyFont="1" applyFill="1"/>
    <xf numFmtId="1" fontId="5" fillId="6" borderId="0" xfId="0" applyNumberFormat="1" applyFont="1" applyFill="1"/>
    <xf numFmtId="1" fontId="5" fillId="4" borderId="0" xfId="0" applyNumberFormat="1" applyFont="1" applyFill="1"/>
    <xf numFmtId="0" fontId="6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0" fillId="3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 wrapText="1"/>
    </xf>
    <xf numFmtId="0" fontId="8" fillId="0" borderId="0" xfId="0" applyFont="1"/>
    <xf numFmtId="2" fontId="0" fillId="0" borderId="0" xfId="0" applyNumberFormat="1"/>
    <xf numFmtId="9" fontId="0" fillId="0" borderId="0" xfId="0" applyNumberFormat="1" applyFill="1"/>
    <xf numFmtId="0" fontId="8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170" fontId="0" fillId="0" borderId="0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209550</xdr:colOff>
          <xdr:row>17</xdr:row>
          <xdr:rowOff>12700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BF65513B-2350-463F-97B5-1108303A1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F13" sqref="F13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7" x14ac:dyDescent="0.35">
      <c r="A2">
        <v>2017</v>
      </c>
      <c r="B2">
        <v>100</v>
      </c>
      <c r="C2">
        <v>110</v>
      </c>
      <c r="D2">
        <v>300</v>
      </c>
      <c r="E2">
        <v>500</v>
      </c>
      <c r="F2">
        <v>550</v>
      </c>
      <c r="G2">
        <v>800</v>
      </c>
      <c r="H2">
        <v>300</v>
      </c>
      <c r="I2">
        <v>200</v>
      </c>
      <c r="J2">
        <v>120</v>
      </c>
      <c r="K2">
        <v>100</v>
      </c>
      <c r="L2">
        <v>90</v>
      </c>
      <c r="M2">
        <v>100</v>
      </c>
      <c r="O2" s="6">
        <f>AVERAGE(B2:M2)</f>
        <v>272.5</v>
      </c>
    </row>
    <row r="3" spans="1:17" x14ac:dyDescent="0.35">
      <c r="A3">
        <v>2018</v>
      </c>
      <c r="B3" s="6">
        <f>B2*1.05</f>
        <v>105</v>
      </c>
      <c r="C3" s="6">
        <v>230</v>
      </c>
      <c r="D3" s="6">
        <v>300</v>
      </c>
      <c r="E3" s="6">
        <v>568</v>
      </c>
      <c r="F3" s="6">
        <v>550</v>
      </c>
      <c r="G3" s="6">
        <v>999</v>
      </c>
      <c r="H3" s="6">
        <f t="shared" ref="D3:M4" si="0">H2*1.05</f>
        <v>315</v>
      </c>
      <c r="I3" s="6">
        <f t="shared" si="0"/>
        <v>210</v>
      </c>
      <c r="J3" s="6">
        <f t="shared" si="0"/>
        <v>126</v>
      </c>
      <c r="K3" s="6">
        <f t="shared" si="0"/>
        <v>105</v>
      </c>
      <c r="L3" s="6">
        <f t="shared" si="0"/>
        <v>94.5</v>
      </c>
      <c r="M3" s="6">
        <f t="shared" si="0"/>
        <v>105</v>
      </c>
      <c r="O3" s="6">
        <f t="shared" ref="O3:O4" si="1">AVERAGE(B3:M3)</f>
        <v>308.95833333333331</v>
      </c>
    </row>
    <row r="4" spans="1:17" x14ac:dyDescent="0.35">
      <c r="A4">
        <v>2019</v>
      </c>
      <c r="B4" s="6">
        <f>B3*1.05</f>
        <v>110.25</v>
      </c>
      <c r="C4" s="6">
        <v>250</v>
      </c>
      <c r="D4" s="6">
        <f t="shared" si="0"/>
        <v>315</v>
      </c>
      <c r="E4" s="6">
        <v>330</v>
      </c>
      <c r="F4" s="6">
        <v>700</v>
      </c>
      <c r="G4" s="6">
        <v>900</v>
      </c>
      <c r="H4" s="6">
        <f t="shared" si="0"/>
        <v>330.75</v>
      </c>
      <c r="I4" s="6">
        <f t="shared" si="0"/>
        <v>220.5</v>
      </c>
      <c r="J4" s="6">
        <f t="shared" si="0"/>
        <v>132.30000000000001</v>
      </c>
      <c r="K4" s="6">
        <f t="shared" si="0"/>
        <v>110.25</v>
      </c>
      <c r="L4" s="6">
        <f t="shared" si="0"/>
        <v>99.225000000000009</v>
      </c>
      <c r="M4" s="6">
        <f t="shared" si="0"/>
        <v>110.25</v>
      </c>
      <c r="O4" s="6">
        <f t="shared" si="1"/>
        <v>300.71041666666667</v>
      </c>
    </row>
    <row r="5" spans="1:17" x14ac:dyDescent="0.35">
      <c r="A5">
        <v>2020</v>
      </c>
      <c r="B5" s="6"/>
      <c r="C5" s="6"/>
      <c r="D5" s="19"/>
      <c r="E5" s="19"/>
      <c r="F5" s="19"/>
      <c r="G5" s="19"/>
      <c r="H5" s="19"/>
      <c r="I5" s="19"/>
      <c r="J5" s="6"/>
      <c r="K5" s="6"/>
      <c r="L5" s="6"/>
      <c r="M5" s="6"/>
      <c r="P5" t="s">
        <v>477</v>
      </c>
      <c r="Q5" s="6">
        <f>AVERAGE(B4:M4)</f>
        <v>300.71041666666667</v>
      </c>
    </row>
    <row r="7" spans="1:17" x14ac:dyDescent="0.3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7" x14ac:dyDescent="0.35">
      <c r="A8">
        <v>2017</v>
      </c>
      <c r="B8">
        <f>B2/$O$2</f>
        <v>0.3669724770642202</v>
      </c>
      <c r="C8">
        <f t="shared" ref="C8:M8" si="2">C2/$O$2</f>
        <v>0.40366972477064222</v>
      </c>
      <c r="D8">
        <f t="shared" si="2"/>
        <v>1.1009174311926606</v>
      </c>
      <c r="E8">
        <f t="shared" si="2"/>
        <v>1.834862385321101</v>
      </c>
      <c r="F8">
        <f t="shared" si="2"/>
        <v>2.0183486238532109</v>
      </c>
      <c r="G8">
        <f t="shared" si="2"/>
        <v>2.9357798165137616</v>
      </c>
      <c r="H8">
        <f t="shared" si="2"/>
        <v>1.1009174311926606</v>
      </c>
      <c r="I8">
        <f t="shared" si="2"/>
        <v>0.73394495412844041</v>
      </c>
      <c r="J8">
        <f t="shared" si="2"/>
        <v>0.44036697247706424</v>
      </c>
      <c r="K8">
        <f t="shared" si="2"/>
        <v>0.3669724770642202</v>
      </c>
      <c r="L8">
        <f t="shared" si="2"/>
        <v>0.33027522935779818</v>
      </c>
      <c r="M8">
        <f t="shared" si="2"/>
        <v>0.3669724770642202</v>
      </c>
    </row>
    <row r="9" spans="1:17" x14ac:dyDescent="0.35">
      <c r="A9">
        <v>2018</v>
      </c>
      <c r="B9">
        <f>B3/$O$3</f>
        <v>0.33985165205664197</v>
      </c>
      <c r="C9">
        <f t="shared" ref="C9:M9" si="3">C3/$O$3</f>
        <v>0.7444369521240729</v>
      </c>
      <c r="D9">
        <f t="shared" si="3"/>
        <v>0.97100472016183415</v>
      </c>
      <c r="E9">
        <f t="shared" si="3"/>
        <v>1.838435603506406</v>
      </c>
      <c r="F9">
        <f t="shared" si="3"/>
        <v>1.7801753202966959</v>
      </c>
      <c r="G9">
        <f t="shared" si="3"/>
        <v>3.233445718138908</v>
      </c>
      <c r="H9">
        <f t="shared" si="3"/>
        <v>1.019554956169926</v>
      </c>
      <c r="I9">
        <f t="shared" si="3"/>
        <v>0.67970330411328395</v>
      </c>
      <c r="J9">
        <f t="shared" si="3"/>
        <v>0.40782198246797036</v>
      </c>
      <c r="K9">
        <f t="shared" si="3"/>
        <v>0.33985165205664197</v>
      </c>
      <c r="L9">
        <f t="shared" si="3"/>
        <v>0.30586648685097778</v>
      </c>
      <c r="M9">
        <f t="shared" si="3"/>
        <v>0.33985165205664197</v>
      </c>
    </row>
    <row r="10" spans="1:17" x14ac:dyDescent="0.35">
      <c r="A10">
        <v>2019</v>
      </c>
      <c r="B10">
        <f>B4/$O$4</f>
        <v>0.3666317955397288</v>
      </c>
      <c r="C10">
        <f t="shared" ref="C10:M10" si="4">C4/$O$4</f>
        <v>0.83136461573634657</v>
      </c>
      <c r="D10">
        <f t="shared" si="4"/>
        <v>1.0475194158277967</v>
      </c>
      <c r="E10">
        <f t="shared" si="4"/>
        <v>1.0974012927719774</v>
      </c>
      <c r="F10">
        <f t="shared" si="4"/>
        <v>2.3278209240617702</v>
      </c>
      <c r="G10">
        <f t="shared" si="4"/>
        <v>2.9929126166508477</v>
      </c>
      <c r="H10">
        <f t="shared" si="4"/>
        <v>1.0998953866191865</v>
      </c>
      <c r="I10">
        <f t="shared" si="4"/>
        <v>0.7332635910794576</v>
      </c>
      <c r="J10">
        <f t="shared" si="4"/>
        <v>0.43995815464767463</v>
      </c>
      <c r="K10">
        <f t="shared" si="4"/>
        <v>0.3666317955397288</v>
      </c>
      <c r="L10">
        <f t="shared" si="4"/>
        <v>0.329968615985756</v>
      </c>
      <c r="M10">
        <f t="shared" si="4"/>
        <v>0.3666317955397288</v>
      </c>
    </row>
    <row r="11" spans="1:17" x14ac:dyDescent="0.35">
      <c r="A11" t="s">
        <v>478</v>
      </c>
      <c r="B11">
        <f>AVERAGE(B8:B10)</f>
        <v>0.35781864155353027</v>
      </c>
      <c r="C11">
        <f t="shared" ref="C11:M11" si="5">AVERAGE(C8:C10)</f>
        <v>0.65982376421035394</v>
      </c>
      <c r="D11">
        <f t="shared" si="5"/>
        <v>1.0398138557274306</v>
      </c>
      <c r="E11">
        <f t="shared" si="5"/>
        <v>1.5902330938664946</v>
      </c>
      <c r="F11">
        <f t="shared" si="5"/>
        <v>2.0421149560705589</v>
      </c>
      <c r="G11">
        <f t="shared" si="5"/>
        <v>3.0540460504345059</v>
      </c>
      <c r="H11">
        <f t="shared" si="5"/>
        <v>1.073455924660591</v>
      </c>
      <c r="I11">
        <f t="shared" si="5"/>
        <v>0.71563728310706054</v>
      </c>
      <c r="J11">
        <f t="shared" si="5"/>
        <v>0.42938236986423634</v>
      </c>
      <c r="K11">
        <f t="shared" si="5"/>
        <v>0.35781864155353027</v>
      </c>
      <c r="L11">
        <f t="shared" si="5"/>
        <v>0.32203677739817732</v>
      </c>
      <c r="M11">
        <f t="shared" si="5"/>
        <v>0.35781864155353027</v>
      </c>
    </row>
    <row r="12" spans="1:17" x14ac:dyDescent="0.3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7" x14ac:dyDescent="0.35">
      <c r="A13">
        <v>2020</v>
      </c>
      <c r="B13">
        <f>B11*$Q$5</f>
        <v>107.59979279266274</v>
      </c>
      <c r="C13">
        <f t="shared" ref="C13:M13" si="6">C11*$Q$5</f>
        <v>198.41587906226397</v>
      </c>
      <c r="D13">
        <f t="shared" si="6"/>
        <v>312.68285781156885</v>
      </c>
      <c r="E13">
        <f t="shared" si="6"/>
        <v>478.19965625371606</v>
      </c>
      <c r="F13">
        <f t="shared" si="6"/>
        <v>614.08523932120954</v>
      </c>
      <c r="G13">
        <f t="shared" si="6"/>
        <v>918.383460345348</v>
      </c>
      <c r="H13">
        <f t="shared" si="6"/>
        <v>322.79937837798826</v>
      </c>
      <c r="I13">
        <f t="shared" si="6"/>
        <v>215.19958558532548</v>
      </c>
      <c r="J13">
        <f t="shared" si="6"/>
        <v>129.11975135119528</v>
      </c>
      <c r="K13">
        <f t="shared" si="6"/>
        <v>107.59979279266274</v>
      </c>
      <c r="L13">
        <f t="shared" si="6"/>
        <v>96.839813513396493</v>
      </c>
      <c r="M13">
        <f t="shared" si="6"/>
        <v>107.59979279266274</v>
      </c>
    </row>
    <row r="16" spans="1:17" x14ac:dyDescent="0.35">
      <c r="B16">
        <v>110</v>
      </c>
      <c r="D16" s="24" t="s">
        <v>479</v>
      </c>
    </row>
    <row r="17" spans="2:4" x14ac:dyDescent="0.35">
      <c r="B17" s="6">
        <v>230</v>
      </c>
      <c r="D17">
        <v>300</v>
      </c>
    </row>
    <row r="18" spans="2:4" x14ac:dyDescent="0.35">
      <c r="B18" s="6">
        <v>250</v>
      </c>
      <c r="D18" s="6">
        <v>300</v>
      </c>
    </row>
    <row r="19" spans="2:4" x14ac:dyDescent="0.35">
      <c r="B19">
        <f>AVERAGE(B16:B18)</f>
        <v>196.66666666666666</v>
      </c>
      <c r="D19" s="6">
        <f t="shared" ref="D19" si="7">D18*1.05</f>
        <v>315</v>
      </c>
    </row>
    <row r="20" spans="2:4" x14ac:dyDescent="0.35">
      <c r="D20">
        <f>SUM(D4*0.4,D3*0.4,D2*0.2)</f>
        <v>306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workbookViewId="0">
      <selection activeCell="E5" sqref="E5"/>
    </sheetView>
  </sheetViews>
  <sheetFormatPr defaultRowHeight="14.5" x14ac:dyDescent="0.35"/>
  <sheetData>
    <row r="1" spans="2:5" x14ac:dyDescent="0.35">
      <c r="B1" t="s">
        <v>12</v>
      </c>
      <c r="C1" t="s">
        <v>13</v>
      </c>
    </row>
    <row r="2" spans="2:5" x14ac:dyDescent="0.35">
      <c r="B2">
        <v>100</v>
      </c>
      <c r="C2">
        <v>300</v>
      </c>
      <c r="E2" s="25">
        <f>CORREL(B2:B20,C2:C20)</f>
        <v>0.74275000261867108</v>
      </c>
    </row>
    <row r="3" spans="2:5" x14ac:dyDescent="0.35">
      <c r="B3">
        <v>200</v>
      </c>
      <c r="C3">
        <v>310</v>
      </c>
    </row>
    <row r="4" spans="2:5" x14ac:dyDescent="0.35">
      <c r="B4">
        <v>400</v>
      </c>
      <c r="C4">
        <v>320</v>
      </c>
      <c r="E4">
        <f>CORREL(B2:B20,C2:C20)</f>
        <v>0.74275000261867108</v>
      </c>
    </row>
    <row r="5" spans="2:5" x14ac:dyDescent="0.35">
      <c r="B5">
        <v>200</v>
      </c>
      <c r="C5">
        <v>330</v>
      </c>
    </row>
    <row r="6" spans="2:5" x14ac:dyDescent="0.35">
      <c r="B6">
        <v>500</v>
      </c>
      <c r="C6">
        <v>200</v>
      </c>
    </row>
    <row r="7" spans="2:5" x14ac:dyDescent="0.35">
      <c r="B7">
        <v>520</v>
      </c>
      <c r="C7">
        <v>350</v>
      </c>
    </row>
    <row r="8" spans="2:5" x14ac:dyDescent="0.35">
      <c r="B8">
        <v>600</v>
      </c>
      <c r="C8">
        <v>360</v>
      </c>
    </row>
    <row r="9" spans="2:5" x14ac:dyDescent="0.35">
      <c r="B9">
        <v>680</v>
      </c>
      <c r="C9">
        <v>370</v>
      </c>
    </row>
    <row r="10" spans="2:5" x14ac:dyDescent="0.35">
      <c r="B10">
        <v>760</v>
      </c>
      <c r="C10">
        <v>380</v>
      </c>
    </row>
    <row r="11" spans="2:5" x14ac:dyDescent="0.35">
      <c r="B11">
        <v>840</v>
      </c>
      <c r="C11">
        <v>190</v>
      </c>
    </row>
    <row r="12" spans="2:5" x14ac:dyDescent="0.35">
      <c r="B12">
        <v>920</v>
      </c>
      <c r="C12">
        <v>400</v>
      </c>
    </row>
    <row r="13" spans="2:5" x14ac:dyDescent="0.35">
      <c r="B13">
        <v>1000</v>
      </c>
      <c r="C13">
        <v>410</v>
      </c>
    </row>
    <row r="14" spans="2:5" x14ac:dyDescent="0.35">
      <c r="B14">
        <v>1080</v>
      </c>
      <c r="C14">
        <v>420</v>
      </c>
    </row>
    <row r="15" spans="2:5" x14ac:dyDescent="0.35">
      <c r="B15">
        <v>1160</v>
      </c>
      <c r="C15">
        <v>430</v>
      </c>
    </row>
    <row r="16" spans="2:5" x14ac:dyDescent="0.35">
      <c r="B16">
        <v>1240</v>
      </c>
      <c r="C16">
        <v>440</v>
      </c>
    </row>
    <row r="17" spans="2:3" x14ac:dyDescent="0.35">
      <c r="B17">
        <v>1320</v>
      </c>
      <c r="C17">
        <v>450</v>
      </c>
    </row>
    <row r="18" spans="2:3" x14ac:dyDescent="0.35">
      <c r="B18">
        <v>1400</v>
      </c>
      <c r="C18">
        <v>460</v>
      </c>
    </row>
    <row r="19" spans="2:3" x14ac:dyDescent="0.35">
      <c r="B19">
        <v>1480</v>
      </c>
      <c r="C19">
        <v>470</v>
      </c>
    </row>
    <row r="20" spans="2:3" x14ac:dyDescent="0.35">
      <c r="B20">
        <v>1560</v>
      </c>
      <c r="C20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F8" sqref="F8"/>
    </sheetView>
  </sheetViews>
  <sheetFormatPr defaultRowHeight="14.5" x14ac:dyDescent="0.35"/>
  <cols>
    <col min="1" max="1" width="11.7265625" bestFit="1" customWidth="1"/>
    <col min="2" max="2" width="19.6328125" customWidth="1"/>
    <col min="3" max="3" width="19.08984375" customWidth="1"/>
    <col min="4" max="4" width="10.7265625" bestFit="1" customWidth="1"/>
  </cols>
  <sheetData>
    <row r="1" spans="1:9" x14ac:dyDescent="0.35">
      <c r="B1" t="s">
        <v>14</v>
      </c>
      <c r="C1" t="s">
        <v>15</v>
      </c>
      <c r="D1" t="s">
        <v>16</v>
      </c>
      <c r="E1" t="s">
        <v>480</v>
      </c>
      <c r="F1" t="s">
        <v>481</v>
      </c>
    </row>
    <row r="2" spans="1:9" x14ac:dyDescent="0.35">
      <c r="A2" t="s">
        <v>17</v>
      </c>
      <c r="B2">
        <v>70</v>
      </c>
      <c r="C2">
        <v>65</v>
      </c>
      <c r="D2">
        <v>100</v>
      </c>
      <c r="E2" s="1">
        <f>(B2/$D2)</f>
        <v>0.7</v>
      </c>
      <c r="F2" s="1">
        <f>(C2/$D2)</f>
        <v>0.65</v>
      </c>
      <c r="I2" s="24" t="s">
        <v>495</v>
      </c>
    </row>
    <row r="3" spans="1:9" x14ac:dyDescent="0.35">
      <c r="A3" t="s">
        <v>18</v>
      </c>
      <c r="B3">
        <v>90</v>
      </c>
      <c r="C3">
        <v>80</v>
      </c>
      <c r="D3">
        <v>100</v>
      </c>
      <c r="E3" s="1">
        <f t="shared" ref="E3:E5" si="0">(B3/$D3)</f>
        <v>0.9</v>
      </c>
      <c r="F3" s="1">
        <f t="shared" ref="F3:F5" si="1">(C3/$D3)</f>
        <v>0.8</v>
      </c>
    </row>
    <row r="4" spans="1:9" x14ac:dyDescent="0.35">
      <c r="A4" t="s">
        <v>19</v>
      </c>
      <c r="B4">
        <v>30</v>
      </c>
      <c r="C4">
        <v>27</v>
      </c>
      <c r="D4">
        <v>40</v>
      </c>
      <c r="E4" s="1">
        <f t="shared" si="0"/>
        <v>0.75</v>
      </c>
      <c r="F4" s="1">
        <f t="shared" si="1"/>
        <v>0.67500000000000004</v>
      </c>
    </row>
    <row r="5" spans="1:9" x14ac:dyDescent="0.35">
      <c r="A5" t="s">
        <v>20</v>
      </c>
      <c r="B5">
        <v>76</v>
      </c>
      <c r="C5">
        <v>67</v>
      </c>
      <c r="D5">
        <v>80</v>
      </c>
      <c r="E5" s="1">
        <f t="shared" si="0"/>
        <v>0.95</v>
      </c>
      <c r="F5" s="1">
        <f>(C5/$D5)</f>
        <v>0.83750000000000002</v>
      </c>
    </row>
    <row r="7" spans="1:9" x14ac:dyDescent="0.35">
      <c r="E7" s="26">
        <f>AVERAGE(E2:E5)</f>
        <v>0.82499999999999996</v>
      </c>
      <c r="F7" s="26">
        <f>AVERAGE(F2:F5)</f>
        <v>0.74062499999999998</v>
      </c>
      <c r="G7" s="13"/>
    </row>
    <row r="8" spans="1:9" x14ac:dyDescent="0.35">
      <c r="E8" s="13"/>
      <c r="F8" s="13"/>
      <c r="G8" s="13"/>
    </row>
    <row r="9" spans="1:9" x14ac:dyDescent="0.35">
      <c r="E9" s="13"/>
      <c r="F9" s="13"/>
      <c r="G9" s="13"/>
    </row>
    <row r="10" spans="1:9" x14ac:dyDescent="0.35">
      <c r="E10" s="13"/>
      <c r="F10" s="13"/>
      <c r="G10" s="13"/>
    </row>
    <row r="11" spans="1:9" x14ac:dyDescent="0.35">
      <c r="E11" s="13"/>
      <c r="F11" s="13"/>
      <c r="G11" s="13"/>
    </row>
    <row r="12" spans="1:9" x14ac:dyDescent="0.35">
      <c r="E12" s="13"/>
      <c r="F12" s="13"/>
      <c r="G12" s="13"/>
    </row>
    <row r="13" spans="1:9" x14ac:dyDescent="0.35">
      <c r="E13" s="13"/>
      <c r="F13" s="13"/>
      <c r="G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1"/>
  <sheetViews>
    <sheetView zoomScale="82" zoomScaleNormal="82" workbookViewId="0">
      <selection activeCell="K10" sqref="K10"/>
    </sheetView>
  </sheetViews>
  <sheetFormatPr defaultColWidth="8.81640625" defaultRowHeight="23.5" x14ac:dyDescent="0.55000000000000004"/>
  <cols>
    <col min="1" max="9" width="8.81640625" style="11"/>
    <col min="10" max="10" width="13.81640625" style="11" bestFit="1" customWidth="1"/>
    <col min="11" max="16384" width="8.81640625" style="11"/>
  </cols>
  <sheetData>
    <row r="1" spans="1:13" x14ac:dyDescent="0.55000000000000004">
      <c r="A1" s="10" t="s">
        <v>21</v>
      </c>
      <c r="B1" s="10" t="s">
        <v>19</v>
      </c>
      <c r="C1" s="10" t="s">
        <v>22</v>
      </c>
      <c r="D1" s="10" t="s">
        <v>23</v>
      </c>
      <c r="H1" s="10"/>
      <c r="I1" s="10" t="s">
        <v>22</v>
      </c>
      <c r="J1" s="10" t="s">
        <v>23</v>
      </c>
      <c r="K1" s="10" t="s">
        <v>19</v>
      </c>
    </row>
    <row r="2" spans="1:13" x14ac:dyDescent="0.55000000000000004">
      <c r="A2" s="11" t="s">
        <v>24</v>
      </c>
      <c r="B2" s="11">
        <v>67</v>
      </c>
      <c r="C2" s="11">
        <v>87</v>
      </c>
      <c r="D2" s="11">
        <v>67</v>
      </c>
      <c r="H2" s="10" t="s">
        <v>25</v>
      </c>
      <c r="I2" s="12">
        <f>VLOOKUP(H2,$A$1:$D$101,3,FALSE)</f>
        <v>80.3333333333333</v>
      </c>
      <c r="J2" s="12">
        <f>VLOOKUP(H2,$A$1:$D$101,4,FALSE)</f>
        <v>76.8333333333333</v>
      </c>
      <c r="K2" s="12">
        <f>VLOOKUP(H2,$A$1:$D$101,2,FALSE)</f>
        <v>71.1666666666667</v>
      </c>
    </row>
    <row r="3" spans="1:13" x14ac:dyDescent="0.55000000000000004">
      <c r="A3" s="11" t="s">
        <v>26</v>
      </c>
      <c r="B3" s="11">
        <v>71</v>
      </c>
      <c r="C3" s="11">
        <v>84</v>
      </c>
      <c r="D3" s="11">
        <v>71</v>
      </c>
      <c r="H3" s="10" t="s">
        <v>27</v>
      </c>
      <c r="I3" s="12">
        <f t="shared" ref="I3:I9" si="0">VLOOKUP(H3,$A$1:$D$101,3,FALSE)</f>
        <v>69.3333333333333</v>
      </c>
      <c r="J3" s="12">
        <f t="shared" ref="J3:J9" si="1">VLOOKUP(H3,$A$1:$D$101,4,FALSE)</f>
        <v>93.3333333333333</v>
      </c>
      <c r="K3" s="12">
        <f t="shared" ref="K3:K9" si="2">VLOOKUP(H3,$A$1:$D$101,2,FALSE)</f>
        <v>76.6666666666667</v>
      </c>
    </row>
    <row r="4" spans="1:13" x14ac:dyDescent="0.55000000000000004">
      <c r="A4" s="11" t="s">
        <v>28</v>
      </c>
      <c r="B4" s="11">
        <v>68</v>
      </c>
      <c r="C4" s="11">
        <v>85</v>
      </c>
      <c r="D4" s="11">
        <v>70</v>
      </c>
      <c r="H4" s="10" t="s">
        <v>29</v>
      </c>
      <c r="I4" s="12">
        <f t="shared" si="0"/>
        <v>47.3333333333333</v>
      </c>
      <c r="J4" s="12">
        <f t="shared" si="1"/>
        <v>126.333333333333</v>
      </c>
      <c r="K4" s="12">
        <f t="shared" si="2"/>
        <v>87.6666666666667</v>
      </c>
    </row>
    <row r="5" spans="1:13" x14ac:dyDescent="0.55000000000000004">
      <c r="A5" s="11" t="s">
        <v>30</v>
      </c>
      <c r="B5" s="12">
        <v>69.6666666666667</v>
      </c>
      <c r="C5" s="12">
        <v>83.3333333333333</v>
      </c>
      <c r="D5" s="12">
        <v>72.3333333333333</v>
      </c>
      <c r="H5" s="10" t="s">
        <v>31</v>
      </c>
      <c r="I5" s="12">
        <f t="shared" si="0"/>
        <v>42.3333333333333</v>
      </c>
      <c r="J5" s="12">
        <f t="shared" si="1"/>
        <v>133.833333333333</v>
      </c>
      <c r="K5" s="12">
        <f t="shared" si="2"/>
        <v>90.1666666666667</v>
      </c>
    </row>
    <row r="6" spans="1:13" x14ac:dyDescent="0.55000000000000004">
      <c r="A6" s="11" t="s">
        <v>32</v>
      </c>
      <c r="B6" s="12">
        <v>70.1666666666667</v>
      </c>
      <c r="C6" s="12">
        <v>82.3333333333333</v>
      </c>
      <c r="D6" s="12">
        <v>73.8333333333333</v>
      </c>
      <c r="H6" s="10" t="s">
        <v>33</v>
      </c>
      <c r="I6" s="12">
        <f t="shared" si="0"/>
        <v>20.3333333333333</v>
      </c>
      <c r="J6" s="12">
        <f t="shared" si="1"/>
        <v>166.833333333333</v>
      </c>
      <c r="K6" s="12">
        <f t="shared" si="2"/>
        <v>101.166666666667</v>
      </c>
    </row>
    <row r="7" spans="1:13" x14ac:dyDescent="0.55000000000000004">
      <c r="A7" s="11" t="s">
        <v>34</v>
      </c>
      <c r="B7" s="12">
        <v>70.6666666666667</v>
      </c>
      <c r="C7" s="12">
        <v>81.3333333333333</v>
      </c>
      <c r="D7" s="12">
        <v>75.3333333333333</v>
      </c>
      <c r="H7" s="10" t="s">
        <v>35</v>
      </c>
      <c r="I7" s="12">
        <f t="shared" si="0"/>
        <v>6.3333333333333304</v>
      </c>
      <c r="J7" s="12">
        <f t="shared" si="1"/>
        <v>187.833333333333</v>
      </c>
      <c r="K7" s="12">
        <f t="shared" si="2"/>
        <v>108.166666666667</v>
      </c>
    </row>
    <row r="8" spans="1:13" x14ac:dyDescent="0.55000000000000004">
      <c r="A8" s="11" t="s">
        <v>25</v>
      </c>
      <c r="B8" s="12">
        <v>71.1666666666667</v>
      </c>
      <c r="C8" s="12">
        <v>80.3333333333333</v>
      </c>
      <c r="D8" s="12">
        <v>76.8333333333333</v>
      </c>
      <c r="H8" s="10" t="s">
        <v>36</v>
      </c>
      <c r="I8" s="12">
        <f t="shared" si="0"/>
        <v>15.3333333333333</v>
      </c>
      <c r="J8" s="12">
        <f t="shared" si="1"/>
        <v>174.333333333333</v>
      </c>
      <c r="K8" s="12">
        <f t="shared" si="2"/>
        <v>103.666666666667</v>
      </c>
    </row>
    <row r="9" spans="1:13" x14ac:dyDescent="0.55000000000000004">
      <c r="A9" s="11" t="s">
        <v>37</v>
      </c>
      <c r="B9" s="12">
        <v>71.6666666666667</v>
      </c>
      <c r="C9" s="12">
        <v>79.3333333333333</v>
      </c>
      <c r="D9" s="12">
        <v>78.3333333333333</v>
      </c>
      <c r="H9" s="10" t="s">
        <v>38</v>
      </c>
      <c r="I9" s="12">
        <f t="shared" si="0"/>
        <v>23.3333333333333</v>
      </c>
      <c r="J9" s="12">
        <f t="shared" si="1"/>
        <v>162.333333333333</v>
      </c>
      <c r="K9" s="12">
        <f t="shared" si="2"/>
        <v>99.6666666666667</v>
      </c>
    </row>
    <row r="10" spans="1:13" x14ac:dyDescent="0.55000000000000004">
      <c r="A10" s="11" t="s">
        <v>39</v>
      </c>
      <c r="B10" s="12">
        <v>72.1666666666667</v>
      </c>
      <c r="C10" s="12">
        <v>78.3333333333333</v>
      </c>
      <c r="D10" s="12">
        <v>79.8333333333333</v>
      </c>
      <c r="H10" s="11" t="s">
        <v>40</v>
      </c>
      <c r="I10" s="14">
        <f>SUM(I2:I9)</f>
        <v>304.66666666666646</v>
      </c>
      <c r="J10" s="15">
        <f t="shared" ref="J10:K10" si="3">SUM(J2:J9)</f>
        <v>1121.6666666666647</v>
      </c>
      <c r="K10" s="16">
        <f t="shared" si="3"/>
        <v>738.33333333333451</v>
      </c>
    </row>
    <row r="11" spans="1:13" x14ac:dyDescent="0.55000000000000004">
      <c r="A11" s="11" t="s">
        <v>41</v>
      </c>
      <c r="B11" s="12">
        <v>72.6666666666667</v>
      </c>
      <c r="C11" s="12">
        <v>77.3333333333333</v>
      </c>
      <c r="D11" s="12">
        <v>81.3333333333333</v>
      </c>
    </row>
    <row r="12" spans="1:13" x14ac:dyDescent="0.55000000000000004">
      <c r="A12" s="11" t="s">
        <v>42</v>
      </c>
      <c r="B12" s="12">
        <v>73.1666666666667</v>
      </c>
      <c r="C12" s="12">
        <v>76.3333333333333</v>
      </c>
      <c r="D12" s="12">
        <v>82.8333333333333</v>
      </c>
    </row>
    <row r="13" spans="1:13" x14ac:dyDescent="0.55000000000000004">
      <c r="A13" s="11" t="s">
        <v>43</v>
      </c>
      <c r="B13" s="12">
        <v>73.6666666666667</v>
      </c>
      <c r="C13" s="12">
        <v>75.3333333333333</v>
      </c>
      <c r="D13" s="12">
        <v>84.3333333333333</v>
      </c>
      <c r="M13" s="11" t="s">
        <v>44</v>
      </c>
    </row>
    <row r="14" spans="1:13" x14ac:dyDescent="0.55000000000000004">
      <c r="A14" s="11" t="s">
        <v>45</v>
      </c>
      <c r="B14" s="12">
        <v>74.1666666666667</v>
      </c>
      <c r="C14" s="12">
        <v>74.3333333333333</v>
      </c>
      <c r="D14" s="12">
        <v>85.8333333333333</v>
      </c>
    </row>
    <row r="15" spans="1:13" x14ac:dyDescent="0.55000000000000004">
      <c r="A15" s="11" t="s">
        <v>46</v>
      </c>
      <c r="B15" s="12">
        <v>74.6666666666667</v>
      </c>
      <c r="C15" s="12">
        <v>73.3333333333333</v>
      </c>
      <c r="D15" s="12">
        <v>87.3333333333333</v>
      </c>
    </row>
    <row r="16" spans="1:13" x14ac:dyDescent="0.55000000000000004">
      <c r="A16" s="11" t="s">
        <v>47</v>
      </c>
      <c r="B16" s="12">
        <v>75.1666666666667</v>
      </c>
      <c r="C16" s="12">
        <v>72.3333333333333</v>
      </c>
      <c r="D16" s="12">
        <v>88.8333333333333</v>
      </c>
    </row>
    <row r="17" spans="1:4" x14ac:dyDescent="0.55000000000000004">
      <c r="A17" s="11" t="s">
        <v>48</v>
      </c>
      <c r="B17" s="12">
        <v>75.6666666666667</v>
      </c>
      <c r="C17" s="12">
        <v>71.3333333333333</v>
      </c>
      <c r="D17" s="12">
        <v>90.3333333333333</v>
      </c>
    </row>
    <row r="18" spans="1:4" x14ac:dyDescent="0.55000000000000004">
      <c r="A18" s="11" t="s">
        <v>49</v>
      </c>
      <c r="B18" s="12">
        <v>76.1666666666667</v>
      </c>
      <c r="C18" s="12">
        <v>70.3333333333333</v>
      </c>
      <c r="D18" s="12">
        <v>91.8333333333333</v>
      </c>
    </row>
    <row r="19" spans="1:4" x14ac:dyDescent="0.55000000000000004">
      <c r="A19" s="11" t="s">
        <v>27</v>
      </c>
      <c r="B19" s="12">
        <v>76.6666666666667</v>
      </c>
      <c r="C19" s="12">
        <v>69.3333333333333</v>
      </c>
      <c r="D19" s="12">
        <v>93.3333333333333</v>
      </c>
    </row>
    <row r="20" spans="1:4" x14ac:dyDescent="0.55000000000000004">
      <c r="A20" s="11" t="s">
        <v>50</v>
      </c>
      <c r="B20" s="12">
        <v>77.1666666666667</v>
      </c>
      <c r="C20" s="12">
        <v>68.3333333333333</v>
      </c>
      <c r="D20" s="12">
        <v>94.8333333333333</v>
      </c>
    </row>
    <row r="21" spans="1:4" x14ac:dyDescent="0.55000000000000004">
      <c r="A21" s="11" t="s">
        <v>51</v>
      </c>
      <c r="B21" s="12">
        <v>77.6666666666667</v>
      </c>
      <c r="C21" s="12">
        <v>67.3333333333333</v>
      </c>
      <c r="D21" s="12">
        <v>96.3333333333333</v>
      </c>
    </row>
    <row r="22" spans="1:4" x14ac:dyDescent="0.55000000000000004">
      <c r="A22" s="11" t="s">
        <v>52</v>
      </c>
      <c r="B22" s="12">
        <v>78.1666666666667</v>
      </c>
      <c r="C22" s="12">
        <v>66.3333333333333</v>
      </c>
      <c r="D22" s="12">
        <v>97.8333333333333</v>
      </c>
    </row>
    <row r="23" spans="1:4" x14ac:dyDescent="0.55000000000000004">
      <c r="A23" s="11" t="s">
        <v>53</v>
      </c>
      <c r="B23" s="12">
        <v>78.6666666666667</v>
      </c>
      <c r="C23" s="12">
        <v>65.3333333333333</v>
      </c>
      <c r="D23" s="12">
        <v>99.3333333333333</v>
      </c>
    </row>
    <row r="24" spans="1:4" x14ac:dyDescent="0.55000000000000004">
      <c r="A24" s="11" t="s">
        <v>54</v>
      </c>
      <c r="B24" s="12">
        <v>79.1666666666667</v>
      </c>
      <c r="C24" s="12">
        <v>64.3333333333333</v>
      </c>
      <c r="D24" s="12">
        <v>100.833333333333</v>
      </c>
    </row>
    <row r="25" spans="1:4" x14ac:dyDescent="0.55000000000000004">
      <c r="A25" s="11" t="s">
        <v>55</v>
      </c>
      <c r="B25" s="12">
        <v>79.6666666666667</v>
      </c>
      <c r="C25" s="12">
        <v>63.3333333333333</v>
      </c>
      <c r="D25" s="12">
        <v>102.333333333333</v>
      </c>
    </row>
    <row r="26" spans="1:4" x14ac:dyDescent="0.55000000000000004">
      <c r="A26" s="11" t="s">
        <v>56</v>
      </c>
      <c r="B26" s="12">
        <v>80.1666666666667</v>
      </c>
      <c r="C26" s="12">
        <v>62.3333333333333</v>
      </c>
      <c r="D26" s="12">
        <v>103.833333333333</v>
      </c>
    </row>
    <row r="27" spans="1:4" x14ac:dyDescent="0.55000000000000004">
      <c r="A27" s="11" t="s">
        <v>57</v>
      </c>
      <c r="B27" s="12">
        <v>80.6666666666667</v>
      </c>
      <c r="C27" s="12">
        <v>61.3333333333333</v>
      </c>
      <c r="D27" s="12">
        <v>105.333333333333</v>
      </c>
    </row>
    <row r="28" spans="1:4" x14ac:dyDescent="0.55000000000000004">
      <c r="A28" s="11" t="s">
        <v>58</v>
      </c>
      <c r="B28" s="12">
        <v>81.1666666666667</v>
      </c>
      <c r="C28" s="12">
        <v>60.3333333333333</v>
      </c>
      <c r="D28" s="12">
        <v>106.833333333333</v>
      </c>
    </row>
    <row r="29" spans="1:4" x14ac:dyDescent="0.55000000000000004">
      <c r="A29" s="11" t="s">
        <v>59</v>
      </c>
      <c r="B29" s="12">
        <v>81.6666666666667</v>
      </c>
      <c r="C29" s="12">
        <v>59.3333333333333</v>
      </c>
      <c r="D29" s="12">
        <v>108.333333333333</v>
      </c>
    </row>
    <row r="30" spans="1:4" x14ac:dyDescent="0.55000000000000004">
      <c r="A30" s="11" t="s">
        <v>60</v>
      </c>
      <c r="B30" s="12">
        <v>82.1666666666667</v>
      </c>
      <c r="C30" s="12">
        <v>58.3333333333333</v>
      </c>
      <c r="D30" s="12">
        <v>109.833333333333</v>
      </c>
    </row>
    <row r="31" spans="1:4" x14ac:dyDescent="0.55000000000000004">
      <c r="A31" s="11" t="s">
        <v>61</v>
      </c>
      <c r="B31" s="12">
        <v>82.6666666666667</v>
      </c>
      <c r="C31" s="12">
        <v>57.3333333333333</v>
      </c>
      <c r="D31" s="12">
        <v>111.333333333333</v>
      </c>
    </row>
    <row r="32" spans="1:4" x14ac:dyDescent="0.55000000000000004">
      <c r="A32" s="11" t="s">
        <v>62</v>
      </c>
      <c r="B32" s="12">
        <v>83.1666666666667</v>
      </c>
      <c r="C32" s="12">
        <v>56.3333333333333</v>
      </c>
      <c r="D32" s="12">
        <v>112.833333333333</v>
      </c>
    </row>
    <row r="33" spans="1:4" x14ac:dyDescent="0.55000000000000004">
      <c r="A33" s="11" t="s">
        <v>63</v>
      </c>
      <c r="B33" s="12">
        <v>83.6666666666667</v>
      </c>
      <c r="C33" s="12">
        <v>55.3333333333333</v>
      </c>
      <c r="D33" s="12">
        <v>114.333333333333</v>
      </c>
    </row>
    <row r="34" spans="1:4" x14ac:dyDescent="0.55000000000000004">
      <c r="A34" s="11" t="s">
        <v>64</v>
      </c>
      <c r="B34" s="12">
        <v>84.1666666666667</v>
      </c>
      <c r="C34" s="12">
        <v>54.3333333333333</v>
      </c>
      <c r="D34" s="12">
        <v>115.833333333333</v>
      </c>
    </row>
    <row r="35" spans="1:4" x14ac:dyDescent="0.55000000000000004">
      <c r="A35" s="11" t="s">
        <v>65</v>
      </c>
      <c r="B35" s="12">
        <v>84.6666666666667</v>
      </c>
      <c r="C35" s="12">
        <v>53.3333333333333</v>
      </c>
      <c r="D35" s="12">
        <v>117.333333333333</v>
      </c>
    </row>
    <row r="36" spans="1:4" x14ac:dyDescent="0.55000000000000004">
      <c r="A36" s="11" t="s">
        <v>66</v>
      </c>
      <c r="B36" s="12">
        <v>85.1666666666667</v>
      </c>
      <c r="C36" s="12">
        <v>52.3333333333333</v>
      </c>
      <c r="D36" s="12">
        <v>118.833333333333</v>
      </c>
    </row>
    <row r="37" spans="1:4" x14ac:dyDescent="0.55000000000000004">
      <c r="A37" s="11" t="s">
        <v>67</v>
      </c>
      <c r="B37" s="12">
        <v>85.6666666666667</v>
      </c>
      <c r="C37" s="12">
        <v>51.3333333333333</v>
      </c>
      <c r="D37" s="12">
        <v>120.333333333333</v>
      </c>
    </row>
    <row r="38" spans="1:4" x14ac:dyDescent="0.55000000000000004">
      <c r="A38" s="11" t="s">
        <v>68</v>
      </c>
      <c r="B38" s="12">
        <v>86.1666666666667</v>
      </c>
      <c r="C38" s="12">
        <v>50.3333333333333</v>
      </c>
      <c r="D38" s="12">
        <v>121.833333333333</v>
      </c>
    </row>
    <row r="39" spans="1:4" x14ac:dyDescent="0.55000000000000004">
      <c r="A39" s="11" t="s">
        <v>69</v>
      </c>
      <c r="B39" s="12">
        <v>86.6666666666667</v>
      </c>
      <c r="C39" s="12">
        <v>49.3333333333333</v>
      </c>
      <c r="D39" s="12">
        <v>123.333333333333</v>
      </c>
    </row>
    <row r="40" spans="1:4" x14ac:dyDescent="0.55000000000000004">
      <c r="A40" s="11" t="s">
        <v>70</v>
      </c>
      <c r="B40" s="12">
        <v>87.1666666666667</v>
      </c>
      <c r="C40" s="12">
        <v>48.3333333333333</v>
      </c>
      <c r="D40" s="12">
        <v>124.833333333333</v>
      </c>
    </row>
    <row r="41" spans="1:4" x14ac:dyDescent="0.55000000000000004">
      <c r="A41" s="11" t="s">
        <v>29</v>
      </c>
      <c r="B41" s="12">
        <v>87.6666666666667</v>
      </c>
      <c r="C41" s="12">
        <v>47.3333333333333</v>
      </c>
      <c r="D41" s="12">
        <v>126.333333333333</v>
      </c>
    </row>
    <row r="42" spans="1:4" x14ac:dyDescent="0.55000000000000004">
      <c r="A42" s="11" t="s">
        <v>71</v>
      </c>
      <c r="B42" s="12">
        <v>88.1666666666667</v>
      </c>
      <c r="C42" s="12">
        <v>46.3333333333333</v>
      </c>
      <c r="D42" s="12">
        <v>127.833333333333</v>
      </c>
    </row>
    <row r="43" spans="1:4" x14ac:dyDescent="0.55000000000000004">
      <c r="A43" s="11" t="s">
        <v>72</v>
      </c>
      <c r="B43" s="12">
        <v>88.6666666666667</v>
      </c>
      <c r="C43" s="12">
        <v>45.3333333333333</v>
      </c>
      <c r="D43" s="12">
        <v>129.333333333333</v>
      </c>
    </row>
    <row r="44" spans="1:4" x14ac:dyDescent="0.55000000000000004">
      <c r="A44" s="11" t="s">
        <v>73</v>
      </c>
      <c r="B44" s="12">
        <v>89.1666666666667</v>
      </c>
      <c r="C44" s="12">
        <v>44.3333333333333</v>
      </c>
      <c r="D44" s="12">
        <v>130.833333333333</v>
      </c>
    </row>
    <row r="45" spans="1:4" x14ac:dyDescent="0.55000000000000004">
      <c r="A45" s="11" t="s">
        <v>74</v>
      </c>
      <c r="B45" s="12">
        <v>89.6666666666667</v>
      </c>
      <c r="C45" s="12">
        <v>43.3333333333333</v>
      </c>
      <c r="D45" s="12">
        <v>132.333333333333</v>
      </c>
    </row>
    <row r="46" spans="1:4" x14ac:dyDescent="0.55000000000000004">
      <c r="A46" s="11" t="s">
        <v>31</v>
      </c>
      <c r="B46" s="12">
        <v>90.1666666666667</v>
      </c>
      <c r="C46" s="12">
        <v>42.3333333333333</v>
      </c>
      <c r="D46" s="12">
        <v>133.833333333333</v>
      </c>
    </row>
    <row r="47" spans="1:4" x14ac:dyDescent="0.55000000000000004">
      <c r="A47" s="11" t="s">
        <v>75</v>
      </c>
      <c r="B47" s="12">
        <v>90.6666666666667</v>
      </c>
      <c r="C47" s="12">
        <v>41.3333333333333</v>
      </c>
      <c r="D47" s="12">
        <v>135.333333333333</v>
      </c>
    </row>
    <row r="48" spans="1:4" x14ac:dyDescent="0.55000000000000004">
      <c r="A48" s="11" t="s">
        <v>76</v>
      </c>
      <c r="B48" s="12">
        <v>91.1666666666667</v>
      </c>
      <c r="C48" s="12">
        <v>40.3333333333333</v>
      </c>
      <c r="D48" s="12">
        <v>136.833333333333</v>
      </c>
    </row>
    <row r="49" spans="1:4" x14ac:dyDescent="0.55000000000000004">
      <c r="A49" s="11" t="s">
        <v>77</v>
      </c>
      <c r="B49" s="12">
        <v>91.6666666666667</v>
      </c>
      <c r="C49" s="12">
        <v>39.3333333333333</v>
      </c>
      <c r="D49" s="12">
        <v>138.333333333333</v>
      </c>
    </row>
    <row r="50" spans="1:4" x14ac:dyDescent="0.55000000000000004">
      <c r="A50" s="11" t="s">
        <v>78</v>
      </c>
      <c r="B50" s="12">
        <v>92.1666666666667</v>
      </c>
      <c r="C50" s="12">
        <v>38.3333333333333</v>
      </c>
      <c r="D50" s="12">
        <v>139.833333333333</v>
      </c>
    </row>
    <row r="51" spans="1:4" x14ac:dyDescent="0.55000000000000004">
      <c r="A51" s="11" t="s">
        <v>79</v>
      </c>
      <c r="B51" s="12">
        <v>92.6666666666667</v>
      </c>
      <c r="C51" s="12">
        <v>37.3333333333333</v>
      </c>
      <c r="D51" s="12">
        <v>141.333333333333</v>
      </c>
    </row>
    <row r="52" spans="1:4" x14ac:dyDescent="0.55000000000000004">
      <c r="A52" s="11" t="s">
        <v>80</v>
      </c>
      <c r="B52" s="12">
        <v>93.1666666666667</v>
      </c>
      <c r="C52" s="12">
        <v>36.3333333333333</v>
      </c>
      <c r="D52" s="12">
        <v>142.833333333333</v>
      </c>
    </row>
    <row r="53" spans="1:4" x14ac:dyDescent="0.55000000000000004">
      <c r="A53" s="11" t="s">
        <v>81</v>
      </c>
      <c r="B53" s="12">
        <v>93.6666666666667</v>
      </c>
      <c r="C53" s="12">
        <v>35.3333333333333</v>
      </c>
      <c r="D53" s="12">
        <v>144.333333333333</v>
      </c>
    </row>
    <row r="54" spans="1:4" x14ac:dyDescent="0.55000000000000004">
      <c r="A54" s="11" t="s">
        <v>82</v>
      </c>
      <c r="B54" s="12">
        <v>94.1666666666667</v>
      </c>
      <c r="C54" s="12">
        <v>34.3333333333333</v>
      </c>
      <c r="D54" s="12">
        <v>145.833333333333</v>
      </c>
    </row>
    <row r="55" spans="1:4" x14ac:dyDescent="0.55000000000000004">
      <c r="A55" s="11" t="s">
        <v>83</v>
      </c>
      <c r="B55" s="12">
        <v>94.6666666666667</v>
      </c>
      <c r="C55" s="12">
        <v>33.3333333333333</v>
      </c>
      <c r="D55" s="12">
        <v>147.333333333333</v>
      </c>
    </row>
    <row r="56" spans="1:4" x14ac:dyDescent="0.55000000000000004">
      <c r="A56" s="11" t="s">
        <v>84</v>
      </c>
      <c r="B56" s="12">
        <v>95.1666666666667</v>
      </c>
      <c r="C56" s="12">
        <v>32.3333333333333</v>
      </c>
      <c r="D56" s="12">
        <v>148.833333333333</v>
      </c>
    </row>
    <row r="57" spans="1:4" x14ac:dyDescent="0.55000000000000004">
      <c r="A57" s="11" t="s">
        <v>85</v>
      </c>
      <c r="B57" s="12">
        <v>95.6666666666667</v>
      </c>
      <c r="C57" s="12">
        <v>31.3333333333333</v>
      </c>
      <c r="D57" s="12">
        <v>150.333333333333</v>
      </c>
    </row>
    <row r="58" spans="1:4" x14ac:dyDescent="0.55000000000000004">
      <c r="A58" s="11" t="s">
        <v>86</v>
      </c>
      <c r="B58" s="12">
        <v>96.1666666666667</v>
      </c>
      <c r="C58" s="12">
        <v>30.3333333333333</v>
      </c>
      <c r="D58" s="12">
        <v>151.833333333333</v>
      </c>
    </row>
    <row r="59" spans="1:4" x14ac:dyDescent="0.55000000000000004">
      <c r="A59" s="11" t="s">
        <v>87</v>
      </c>
      <c r="B59" s="12">
        <v>96.6666666666667</v>
      </c>
      <c r="C59" s="12">
        <v>29.3333333333333</v>
      </c>
      <c r="D59" s="12">
        <v>153.333333333333</v>
      </c>
    </row>
    <row r="60" spans="1:4" x14ac:dyDescent="0.55000000000000004">
      <c r="A60" s="11" t="s">
        <v>88</v>
      </c>
      <c r="B60" s="12">
        <v>97.1666666666667</v>
      </c>
      <c r="C60" s="12">
        <v>28.3333333333333</v>
      </c>
      <c r="D60" s="12">
        <v>154.833333333333</v>
      </c>
    </row>
    <row r="61" spans="1:4" x14ac:dyDescent="0.55000000000000004">
      <c r="A61" s="11" t="s">
        <v>89</v>
      </c>
      <c r="B61" s="12">
        <v>97.6666666666667</v>
      </c>
      <c r="C61" s="12">
        <v>27.3333333333333</v>
      </c>
      <c r="D61" s="12">
        <v>156.333333333333</v>
      </c>
    </row>
    <row r="62" spans="1:4" x14ac:dyDescent="0.55000000000000004">
      <c r="A62" s="11" t="s">
        <v>90</v>
      </c>
      <c r="B62" s="12">
        <v>98.1666666666667</v>
      </c>
      <c r="C62" s="12">
        <v>26.3333333333333</v>
      </c>
      <c r="D62" s="12">
        <v>157.833333333333</v>
      </c>
    </row>
    <row r="63" spans="1:4" x14ac:dyDescent="0.55000000000000004">
      <c r="A63" s="11" t="s">
        <v>91</v>
      </c>
      <c r="B63" s="12">
        <v>98.6666666666667</v>
      </c>
      <c r="C63" s="12">
        <v>25.3333333333333</v>
      </c>
      <c r="D63" s="12">
        <v>159.333333333333</v>
      </c>
    </row>
    <row r="64" spans="1:4" x14ac:dyDescent="0.55000000000000004">
      <c r="A64" s="11" t="s">
        <v>92</v>
      </c>
      <c r="B64" s="12">
        <v>99.1666666666667</v>
      </c>
      <c r="C64" s="12">
        <v>24.3333333333333</v>
      </c>
      <c r="D64" s="12">
        <v>160.833333333333</v>
      </c>
    </row>
    <row r="65" spans="1:4" x14ac:dyDescent="0.55000000000000004">
      <c r="A65" s="11" t="s">
        <v>38</v>
      </c>
      <c r="B65" s="12">
        <v>99.6666666666667</v>
      </c>
      <c r="C65" s="12">
        <v>23.3333333333333</v>
      </c>
      <c r="D65" s="12">
        <v>162.333333333333</v>
      </c>
    </row>
    <row r="66" spans="1:4" x14ac:dyDescent="0.55000000000000004">
      <c r="A66" s="11" t="s">
        <v>93</v>
      </c>
      <c r="B66" s="12">
        <v>100.166666666667</v>
      </c>
      <c r="C66" s="12">
        <v>22.3333333333333</v>
      </c>
      <c r="D66" s="12">
        <v>163.833333333333</v>
      </c>
    </row>
    <row r="67" spans="1:4" x14ac:dyDescent="0.55000000000000004">
      <c r="A67" s="11" t="s">
        <v>94</v>
      </c>
      <c r="B67" s="12">
        <v>100.666666666667</v>
      </c>
      <c r="C67" s="12">
        <v>21.3333333333333</v>
      </c>
      <c r="D67" s="12">
        <v>165.333333333333</v>
      </c>
    </row>
    <row r="68" spans="1:4" x14ac:dyDescent="0.55000000000000004">
      <c r="A68" s="11" t="s">
        <v>33</v>
      </c>
      <c r="B68" s="12">
        <v>101.166666666667</v>
      </c>
      <c r="C68" s="12">
        <v>20.3333333333333</v>
      </c>
      <c r="D68" s="12">
        <v>166.833333333333</v>
      </c>
    </row>
    <row r="69" spans="1:4" x14ac:dyDescent="0.55000000000000004">
      <c r="A69" s="11" t="s">
        <v>95</v>
      </c>
      <c r="B69" s="12">
        <v>101.666666666667</v>
      </c>
      <c r="C69" s="12">
        <v>19.3333333333333</v>
      </c>
      <c r="D69" s="12">
        <v>168.333333333333</v>
      </c>
    </row>
    <row r="70" spans="1:4" x14ac:dyDescent="0.55000000000000004">
      <c r="A70" s="11" t="s">
        <v>96</v>
      </c>
      <c r="B70" s="12">
        <v>102.166666666667</v>
      </c>
      <c r="C70" s="12">
        <v>18.3333333333333</v>
      </c>
      <c r="D70" s="12">
        <v>169.833333333333</v>
      </c>
    </row>
    <row r="71" spans="1:4" x14ac:dyDescent="0.55000000000000004">
      <c r="A71" s="11" t="s">
        <v>97</v>
      </c>
      <c r="B71" s="12">
        <v>102.666666666667</v>
      </c>
      <c r="C71" s="12">
        <v>17.3333333333333</v>
      </c>
      <c r="D71" s="12">
        <v>171.333333333333</v>
      </c>
    </row>
    <row r="72" spans="1:4" x14ac:dyDescent="0.55000000000000004">
      <c r="A72" s="11" t="s">
        <v>98</v>
      </c>
      <c r="B72" s="12">
        <v>103.166666666667</v>
      </c>
      <c r="C72" s="12">
        <v>16.3333333333333</v>
      </c>
      <c r="D72" s="12">
        <v>172.833333333333</v>
      </c>
    </row>
    <row r="73" spans="1:4" x14ac:dyDescent="0.55000000000000004">
      <c r="A73" s="11" t="s">
        <v>36</v>
      </c>
      <c r="B73" s="12">
        <v>103.666666666667</v>
      </c>
      <c r="C73" s="12">
        <v>15.3333333333333</v>
      </c>
      <c r="D73" s="12">
        <v>174.333333333333</v>
      </c>
    </row>
    <row r="74" spans="1:4" x14ac:dyDescent="0.55000000000000004">
      <c r="A74" s="11" t="s">
        <v>99</v>
      </c>
      <c r="B74" s="12">
        <v>104.166666666667</v>
      </c>
      <c r="C74" s="12">
        <v>14.3333333333333</v>
      </c>
      <c r="D74" s="12">
        <v>175.833333333333</v>
      </c>
    </row>
    <row r="75" spans="1:4" x14ac:dyDescent="0.55000000000000004">
      <c r="A75" s="11" t="s">
        <v>100</v>
      </c>
      <c r="B75" s="12">
        <v>104.666666666667</v>
      </c>
      <c r="C75" s="12">
        <v>13.3333333333333</v>
      </c>
      <c r="D75" s="12">
        <v>177.333333333333</v>
      </c>
    </row>
    <row r="76" spans="1:4" x14ac:dyDescent="0.55000000000000004">
      <c r="A76" s="11" t="s">
        <v>101</v>
      </c>
      <c r="B76" s="12">
        <v>105.166666666667</v>
      </c>
      <c r="C76" s="12">
        <v>12.3333333333333</v>
      </c>
      <c r="D76" s="12">
        <v>178.833333333333</v>
      </c>
    </row>
    <row r="77" spans="1:4" x14ac:dyDescent="0.55000000000000004">
      <c r="A77" s="11" t="s">
        <v>102</v>
      </c>
      <c r="B77" s="12">
        <v>105.666666666667</v>
      </c>
      <c r="C77" s="12">
        <v>11.3333333333333</v>
      </c>
      <c r="D77" s="12">
        <v>180.333333333333</v>
      </c>
    </row>
    <row r="78" spans="1:4" x14ac:dyDescent="0.55000000000000004">
      <c r="A78" s="11" t="s">
        <v>103</v>
      </c>
      <c r="B78" s="12">
        <v>106.166666666667</v>
      </c>
      <c r="C78" s="12">
        <v>10.3333333333333</v>
      </c>
      <c r="D78" s="12">
        <v>181.833333333333</v>
      </c>
    </row>
    <row r="79" spans="1:4" x14ac:dyDescent="0.55000000000000004">
      <c r="A79" s="11" t="s">
        <v>104</v>
      </c>
      <c r="B79" s="12">
        <v>106.666666666667</v>
      </c>
      <c r="C79" s="12">
        <v>9.3333333333333304</v>
      </c>
      <c r="D79" s="12">
        <v>183.333333333333</v>
      </c>
    </row>
    <row r="80" spans="1:4" x14ac:dyDescent="0.55000000000000004">
      <c r="A80" s="11" t="s">
        <v>105</v>
      </c>
      <c r="B80" s="12">
        <v>107.166666666667</v>
      </c>
      <c r="C80" s="12">
        <v>8.3333333333333304</v>
      </c>
      <c r="D80" s="12">
        <v>184.833333333333</v>
      </c>
    </row>
    <row r="81" spans="1:4" x14ac:dyDescent="0.55000000000000004">
      <c r="A81" s="11" t="s">
        <v>106</v>
      </c>
      <c r="B81" s="12">
        <v>107.666666666667</v>
      </c>
      <c r="C81" s="12">
        <v>7.3333333333333304</v>
      </c>
      <c r="D81" s="12">
        <v>186.333333333333</v>
      </c>
    </row>
    <row r="82" spans="1:4" x14ac:dyDescent="0.55000000000000004">
      <c r="A82" s="11" t="s">
        <v>35</v>
      </c>
      <c r="B82" s="12">
        <v>108.166666666667</v>
      </c>
      <c r="C82" s="12">
        <v>6.3333333333333304</v>
      </c>
      <c r="D82" s="12">
        <v>187.833333333333</v>
      </c>
    </row>
    <row r="83" spans="1:4" x14ac:dyDescent="0.55000000000000004">
      <c r="A83" s="11" t="s">
        <v>107</v>
      </c>
      <c r="B83" s="12">
        <v>108.666666666667</v>
      </c>
      <c r="C83" s="12">
        <v>5.3333333333333304</v>
      </c>
      <c r="D83" s="12">
        <v>189.333333333333</v>
      </c>
    </row>
    <row r="84" spans="1:4" x14ac:dyDescent="0.55000000000000004">
      <c r="A84" s="11" t="s">
        <v>108</v>
      </c>
      <c r="B84" s="12">
        <v>109.166666666667</v>
      </c>
      <c r="C84" s="12">
        <v>4.3333333333333304</v>
      </c>
      <c r="D84" s="12">
        <v>190.833333333333</v>
      </c>
    </row>
    <row r="85" spans="1:4" x14ac:dyDescent="0.55000000000000004">
      <c r="A85" s="11" t="s">
        <v>109</v>
      </c>
      <c r="B85" s="12">
        <v>109.666666666667</v>
      </c>
      <c r="C85" s="12">
        <v>3.3333333333333299</v>
      </c>
      <c r="D85" s="12">
        <v>192.333333333333</v>
      </c>
    </row>
    <row r="86" spans="1:4" x14ac:dyDescent="0.55000000000000004">
      <c r="A86" s="11" t="s">
        <v>110</v>
      </c>
      <c r="B86" s="12">
        <v>110.166666666667</v>
      </c>
      <c r="C86" s="12">
        <v>2.3333333333333299</v>
      </c>
      <c r="D86" s="12">
        <v>193.833333333333</v>
      </c>
    </row>
    <row r="87" spans="1:4" x14ac:dyDescent="0.55000000000000004">
      <c r="A87" s="11" t="s">
        <v>111</v>
      </c>
      <c r="B87" s="12">
        <v>110.666666666667</v>
      </c>
      <c r="C87" s="12">
        <v>1.3333333333333299</v>
      </c>
      <c r="D87" s="12">
        <v>195.333333333333</v>
      </c>
    </row>
    <row r="88" spans="1:4" x14ac:dyDescent="0.55000000000000004">
      <c r="A88" s="11" t="s">
        <v>112</v>
      </c>
      <c r="B88" s="12">
        <v>111.166666666667</v>
      </c>
      <c r="C88" s="12">
        <v>0.33333333333332898</v>
      </c>
      <c r="D88" s="12">
        <v>196.833333333333</v>
      </c>
    </row>
    <row r="89" spans="1:4" x14ac:dyDescent="0.55000000000000004">
      <c r="A89" s="11" t="s">
        <v>113</v>
      </c>
      <c r="B89" s="12">
        <v>111.666666666667</v>
      </c>
      <c r="C89" s="12">
        <v>-0.66666666666667096</v>
      </c>
      <c r="D89" s="12">
        <v>198.333333333333</v>
      </c>
    </row>
    <row r="90" spans="1:4" x14ac:dyDescent="0.55000000000000004">
      <c r="A90" s="11" t="s">
        <v>114</v>
      </c>
      <c r="B90" s="12">
        <v>112.166666666667</v>
      </c>
      <c r="C90" s="12">
        <v>-1.6666666666666701</v>
      </c>
      <c r="D90" s="12">
        <v>199.833333333333</v>
      </c>
    </row>
    <row r="91" spans="1:4" x14ac:dyDescent="0.55000000000000004">
      <c r="A91" s="11" t="s">
        <v>115</v>
      </c>
      <c r="B91" s="12">
        <v>112.666666666667</v>
      </c>
      <c r="C91" s="12">
        <v>-2.6666666666666701</v>
      </c>
      <c r="D91" s="12">
        <v>201.333333333333</v>
      </c>
    </row>
    <row r="92" spans="1:4" x14ac:dyDescent="0.55000000000000004">
      <c r="A92" s="11" t="s">
        <v>116</v>
      </c>
      <c r="B92" s="12">
        <v>113.166666666667</v>
      </c>
      <c r="C92" s="12">
        <v>-3.6666666666666701</v>
      </c>
      <c r="D92" s="12">
        <v>202.833333333333</v>
      </c>
    </row>
    <row r="93" spans="1:4" x14ac:dyDescent="0.55000000000000004">
      <c r="A93" s="11" t="s">
        <v>117</v>
      </c>
      <c r="B93" s="12">
        <v>113.666666666667</v>
      </c>
      <c r="C93" s="12">
        <v>-4.6666666666666696</v>
      </c>
      <c r="D93" s="12">
        <v>204.333333333333</v>
      </c>
    </row>
    <row r="94" spans="1:4" x14ac:dyDescent="0.55000000000000004">
      <c r="A94" s="11" t="s">
        <v>118</v>
      </c>
      <c r="B94" s="12">
        <v>114.166666666667</v>
      </c>
      <c r="C94" s="12">
        <v>-5.6666666666666696</v>
      </c>
      <c r="D94" s="12">
        <v>205.833333333333</v>
      </c>
    </row>
    <row r="95" spans="1:4" x14ac:dyDescent="0.55000000000000004">
      <c r="A95" s="11" t="s">
        <v>119</v>
      </c>
      <c r="B95" s="12">
        <v>114.666666666667</v>
      </c>
      <c r="C95" s="12">
        <v>-6.6666666666666696</v>
      </c>
      <c r="D95" s="12">
        <v>207.333333333333</v>
      </c>
    </row>
    <row r="96" spans="1:4" x14ac:dyDescent="0.55000000000000004">
      <c r="A96" s="11" t="s">
        <v>120</v>
      </c>
      <c r="B96" s="12">
        <v>115.166666666667</v>
      </c>
      <c r="C96" s="12">
        <v>-7.6666666666666696</v>
      </c>
      <c r="D96" s="12">
        <v>208.833333333333</v>
      </c>
    </row>
    <row r="97" spans="1:4" x14ac:dyDescent="0.55000000000000004">
      <c r="A97" s="11" t="s">
        <v>121</v>
      </c>
      <c r="B97" s="12">
        <v>115.666666666667</v>
      </c>
      <c r="C97" s="12">
        <v>-8.6666666666666696</v>
      </c>
      <c r="D97" s="12">
        <v>210.333333333333</v>
      </c>
    </row>
    <row r="98" spans="1:4" x14ac:dyDescent="0.55000000000000004">
      <c r="A98" s="11" t="s">
        <v>122</v>
      </c>
      <c r="B98" s="12">
        <v>116.166666666667</v>
      </c>
      <c r="C98" s="12">
        <v>-9.6666666666666696</v>
      </c>
      <c r="D98" s="12">
        <v>211.833333333333</v>
      </c>
    </row>
    <row r="99" spans="1:4" x14ac:dyDescent="0.55000000000000004">
      <c r="A99" s="11" t="s">
        <v>123</v>
      </c>
      <c r="B99" s="12">
        <v>116.666666666667</v>
      </c>
      <c r="C99" s="12">
        <v>-10.6666666666667</v>
      </c>
      <c r="D99" s="12">
        <v>213.333333333333</v>
      </c>
    </row>
    <row r="100" spans="1:4" x14ac:dyDescent="0.55000000000000004">
      <c r="A100" s="11" t="s">
        <v>124</v>
      </c>
      <c r="B100" s="12">
        <v>117.166666666667</v>
      </c>
      <c r="C100" s="12">
        <v>-11.6666666666667</v>
      </c>
      <c r="D100" s="12">
        <v>214.833333333333</v>
      </c>
    </row>
    <row r="101" spans="1:4" x14ac:dyDescent="0.55000000000000004">
      <c r="A101" s="11" t="s">
        <v>125</v>
      </c>
      <c r="B101" s="12">
        <v>117.666666666667</v>
      </c>
      <c r="C101" s="12">
        <v>-12.6666666666667</v>
      </c>
      <c r="D101" s="12">
        <v>216.333333333333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0"/>
  <sheetViews>
    <sheetView zoomScale="57" zoomScaleNormal="57" workbookViewId="0">
      <selection activeCell="L3" sqref="L3"/>
    </sheetView>
  </sheetViews>
  <sheetFormatPr defaultRowHeight="14.5" x14ac:dyDescent="0.35"/>
  <cols>
    <col min="1" max="1" width="8.81640625" style="9"/>
    <col min="8" max="8" width="61.26953125" style="21" customWidth="1"/>
  </cols>
  <sheetData>
    <row r="1" spans="1:14" x14ac:dyDescent="0.35">
      <c r="A1" s="5" t="s">
        <v>126</v>
      </c>
      <c r="B1" s="4" t="s">
        <v>127</v>
      </c>
      <c r="C1" s="4" t="s">
        <v>23</v>
      </c>
      <c r="D1" s="4" t="s">
        <v>22</v>
      </c>
      <c r="E1" s="4" t="s">
        <v>19</v>
      </c>
      <c r="F1" s="4" t="s">
        <v>40</v>
      </c>
    </row>
    <row r="2" spans="1:14" ht="52" x14ac:dyDescent="0.6">
      <c r="A2" s="9" t="s">
        <v>24</v>
      </c>
      <c r="B2" s="6">
        <v>70</v>
      </c>
      <c r="C2" s="6">
        <v>68</v>
      </c>
      <c r="D2" s="6">
        <v>80</v>
      </c>
      <c r="E2" s="6">
        <v>60</v>
      </c>
      <c r="F2" s="6">
        <f t="shared" ref="F2:F65" si="0">SUM(B2:E2)</f>
        <v>278</v>
      </c>
      <c r="H2" s="17" t="s">
        <v>128</v>
      </c>
      <c r="I2" s="22">
        <f>COUNTIF(B:B,"&gt;60")</f>
        <v>81</v>
      </c>
      <c r="L2">
        <f>COUNTIF(B:B,"&gt;60")</f>
        <v>81</v>
      </c>
      <c r="N2" s="24" t="s">
        <v>482</v>
      </c>
    </row>
    <row r="3" spans="1:14" ht="78" x14ac:dyDescent="0.6">
      <c r="A3" s="9" t="s">
        <v>41</v>
      </c>
      <c r="B3" s="6">
        <v>67</v>
      </c>
      <c r="C3" s="6">
        <v>83</v>
      </c>
      <c r="D3" s="6">
        <v>85.5</v>
      </c>
      <c r="E3" s="6">
        <v>66.5</v>
      </c>
      <c r="F3" s="6">
        <f t="shared" si="0"/>
        <v>302</v>
      </c>
      <c r="H3" s="17" t="s">
        <v>129</v>
      </c>
      <c r="I3" s="22">
        <f>COUNTIFS(B:B,"&gt;65",C:C,"&gt;80")</f>
        <v>28</v>
      </c>
      <c r="M3">
        <f>COUNTIFS(B:B,"&gt;65",C:C,"&gt;80")</f>
        <v>28</v>
      </c>
    </row>
    <row r="4" spans="1:14" ht="78" x14ac:dyDescent="0.6">
      <c r="A4" s="9" t="s">
        <v>125</v>
      </c>
      <c r="B4" s="6">
        <v>31</v>
      </c>
      <c r="C4" s="6">
        <v>90.2</v>
      </c>
      <c r="D4" s="6">
        <v>88.3</v>
      </c>
      <c r="E4" s="6">
        <v>69.7</v>
      </c>
      <c r="F4" s="6">
        <f t="shared" si="0"/>
        <v>279.2</v>
      </c>
      <c r="H4" s="17" t="s">
        <v>130</v>
      </c>
      <c r="I4" s="22">
        <f>COUNTIFS(E:E,"&lt;90",B:B,"&gt;60",C:C,"&gt;80")</f>
        <v>59</v>
      </c>
    </row>
    <row r="5" spans="1:14" x14ac:dyDescent="0.35">
      <c r="A5" s="9" t="s">
        <v>131</v>
      </c>
      <c r="B5" s="6">
        <v>70</v>
      </c>
      <c r="C5" s="6">
        <v>92</v>
      </c>
      <c r="D5" s="6">
        <v>89</v>
      </c>
      <c r="E5" s="6">
        <v>70.5</v>
      </c>
      <c r="F5" s="6">
        <f t="shared" si="0"/>
        <v>321.5</v>
      </c>
      <c r="M5">
        <f>COUNTIFS(E:E,"&lt;90",B:B,"&gt;60",C:C,"&gt;80")</f>
        <v>59</v>
      </c>
    </row>
    <row r="6" spans="1:14" x14ac:dyDescent="0.35">
      <c r="A6" s="9" t="s">
        <v>132</v>
      </c>
      <c r="B6" s="6">
        <v>71</v>
      </c>
      <c r="C6" s="6">
        <v>93.8</v>
      </c>
      <c r="D6" s="6">
        <v>89.7</v>
      </c>
      <c r="E6" s="6">
        <v>71.3</v>
      </c>
      <c r="F6" s="6">
        <f t="shared" si="0"/>
        <v>325.8</v>
      </c>
      <c r="H6" s="21">
        <v>4</v>
      </c>
    </row>
    <row r="7" spans="1:14" x14ac:dyDescent="0.35">
      <c r="A7" s="9" t="s">
        <v>133</v>
      </c>
      <c r="B7" s="6">
        <v>70</v>
      </c>
      <c r="C7" s="6">
        <v>95.6</v>
      </c>
      <c r="D7" s="6">
        <v>90.4</v>
      </c>
      <c r="E7" s="6">
        <v>72.099999999999994</v>
      </c>
      <c r="F7" s="6">
        <f t="shared" si="0"/>
        <v>328.1</v>
      </c>
    </row>
    <row r="8" spans="1:14" x14ac:dyDescent="0.35">
      <c r="A8" s="9" t="s">
        <v>134</v>
      </c>
      <c r="B8" s="6">
        <v>69</v>
      </c>
      <c r="C8" s="6">
        <v>97.4</v>
      </c>
      <c r="D8" s="6">
        <v>91.1</v>
      </c>
      <c r="E8" s="6">
        <v>72.900000000000006</v>
      </c>
      <c r="F8" s="6">
        <f t="shared" si="0"/>
        <v>330.4</v>
      </c>
    </row>
    <row r="9" spans="1:14" x14ac:dyDescent="0.35">
      <c r="A9" s="9" t="s">
        <v>135</v>
      </c>
      <c r="B9" s="6">
        <v>69</v>
      </c>
      <c r="C9" s="6">
        <v>99.2</v>
      </c>
      <c r="D9" s="6">
        <v>91.8</v>
      </c>
      <c r="E9" s="6">
        <v>73.7</v>
      </c>
      <c r="F9" s="6">
        <f t="shared" si="0"/>
        <v>333.7</v>
      </c>
    </row>
    <row r="10" spans="1:14" x14ac:dyDescent="0.35">
      <c r="A10" s="9" t="s">
        <v>136</v>
      </c>
      <c r="B10" s="6">
        <v>68.599999999999994</v>
      </c>
      <c r="C10" s="6">
        <v>70</v>
      </c>
      <c r="D10" s="6">
        <v>82</v>
      </c>
      <c r="E10" s="6">
        <v>61</v>
      </c>
      <c r="F10" s="6">
        <f t="shared" si="0"/>
        <v>281.60000000000002</v>
      </c>
    </row>
    <row r="11" spans="1:14" x14ac:dyDescent="0.35">
      <c r="A11" s="9" t="s">
        <v>137</v>
      </c>
      <c r="B11" s="6">
        <v>68.2</v>
      </c>
      <c r="C11" s="6">
        <v>73</v>
      </c>
      <c r="D11" s="6">
        <v>81</v>
      </c>
      <c r="E11" s="6">
        <v>62</v>
      </c>
      <c r="F11" s="6">
        <f t="shared" si="0"/>
        <v>284.2</v>
      </c>
    </row>
    <row r="12" spans="1:14" x14ac:dyDescent="0.35">
      <c r="A12" s="9" t="s">
        <v>138</v>
      </c>
      <c r="B12" s="6">
        <v>67.8</v>
      </c>
      <c r="C12" s="6">
        <v>74</v>
      </c>
      <c r="D12" s="6">
        <v>82</v>
      </c>
      <c r="E12" s="6">
        <v>62.5</v>
      </c>
      <c r="F12" s="6">
        <f t="shared" si="0"/>
        <v>286.3</v>
      </c>
    </row>
    <row r="13" spans="1:14" x14ac:dyDescent="0.35">
      <c r="A13" s="9" t="s">
        <v>139</v>
      </c>
      <c r="B13" s="6">
        <v>67.400000000000006</v>
      </c>
      <c r="C13" s="6">
        <v>75.8</v>
      </c>
      <c r="D13" s="6">
        <v>82.7</v>
      </c>
      <c r="E13" s="6">
        <v>63.3</v>
      </c>
      <c r="F13" s="6">
        <f t="shared" si="0"/>
        <v>289.2</v>
      </c>
    </row>
    <row r="14" spans="1:14" x14ac:dyDescent="0.35">
      <c r="A14" s="9" t="s">
        <v>42</v>
      </c>
      <c r="B14" s="6">
        <v>66.599999999999994</v>
      </c>
      <c r="C14" s="6">
        <v>84.8</v>
      </c>
      <c r="D14" s="6">
        <v>86.2</v>
      </c>
      <c r="E14" s="6">
        <v>67.3</v>
      </c>
      <c r="F14" s="6">
        <f t="shared" si="0"/>
        <v>304.89999999999998</v>
      </c>
    </row>
    <row r="15" spans="1:14" x14ac:dyDescent="0.35">
      <c r="A15" s="9" t="s">
        <v>140</v>
      </c>
      <c r="B15" s="6">
        <v>67</v>
      </c>
      <c r="C15" s="6">
        <v>77.599999999999994</v>
      </c>
      <c r="D15" s="6">
        <v>83.4</v>
      </c>
      <c r="E15" s="6">
        <v>64.099999999999994</v>
      </c>
      <c r="F15" s="6">
        <f t="shared" si="0"/>
        <v>292.10000000000002</v>
      </c>
    </row>
    <row r="16" spans="1:14" x14ac:dyDescent="0.35">
      <c r="A16" s="9" t="s">
        <v>141</v>
      </c>
      <c r="B16" s="6">
        <v>66.599999999999994</v>
      </c>
      <c r="C16" s="6">
        <v>79.400000000000006</v>
      </c>
      <c r="D16" s="6">
        <v>84.1</v>
      </c>
      <c r="E16" s="6">
        <v>64.900000000000006</v>
      </c>
      <c r="F16" s="6">
        <f t="shared" si="0"/>
        <v>295</v>
      </c>
    </row>
    <row r="17" spans="1:6" x14ac:dyDescent="0.35">
      <c r="A17" s="9" t="s">
        <v>142</v>
      </c>
      <c r="B17" s="6">
        <v>66.2</v>
      </c>
      <c r="C17" s="6">
        <v>81.2</v>
      </c>
      <c r="D17" s="6">
        <v>84.8</v>
      </c>
      <c r="E17" s="6">
        <v>65.7</v>
      </c>
      <c r="F17" s="6">
        <f t="shared" si="0"/>
        <v>297.89999999999998</v>
      </c>
    </row>
    <row r="18" spans="1:6" x14ac:dyDescent="0.35">
      <c r="A18" s="9" t="s">
        <v>143</v>
      </c>
      <c r="B18" s="6">
        <v>65.8</v>
      </c>
      <c r="C18" s="6">
        <v>83</v>
      </c>
      <c r="D18" s="6">
        <v>85.5</v>
      </c>
      <c r="E18" s="6">
        <v>66.5</v>
      </c>
      <c r="F18" s="6">
        <f t="shared" si="0"/>
        <v>300.8</v>
      </c>
    </row>
    <row r="19" spans="1:6" x14ac:dyDescent="0.35">
      <c r="A19" s="9" t="s">
        <v>144</v>
      </c>
      <c r="B19" s="6">
        <v>65.400000000000006</v>
      </c>
      <c r="C19" s="6">
        <v>84.8</v>
      </c>
      <c r="D19" s="6">
        <v>86.2</v>
      </c>
      <c r="E19" s="6">
        <v>67.3</v>
      </c>
      <c r="F19" s="6">
        <f t="shared" si="0"/>
        <v>303.7</v>
      </c>
    </row>
    <row r="20" spans="1:6" x14ac:dyDescent="0.35">
      <c r="A20" s="9" t="s">
        <v>145</v>
      </c>
      <c r="B20" s="6">
        <v>65</v>
      </c>
      <c r="C20" s="6">
        <v>86.6</v>
      </c>
      <c r="D20" s="6">
        <v>86.9</v>
      </c>
      <c r="E20" s="6">
        <v>68.099999999999994</v>
      </c>
      <c r="F20" s="6">
        <f t="shared" si="0"/>
        <v>306.60000000000002</v>
      </c>
    </row>
    <row r="21" spans="1:6" x14ac:dyDescent="0.35">
      <c r="A21" s="9" t="s">
        <v>146</v>
      </c>
      <c r="B21" s="6">
        <v>64.599999999999994</v>
      </c>
      <c r="C21" s="6">
        <v>88.4</v>
      </c>
      <c r="D21" s="6">
        <v>87.6</v>
      </c>
      <c r="E21" s="6">
        <v>68.900000000000006</v>
      </c>
      <c r="F21" s="6">
        <f t="shared" si="0"/>
        <v>309.5</v>
      </c>
    </row>
    <row r="22" spans="1:6" x14ac:dyDescent="0.35">
      <c r="A22" s="9" t="s">
        <v>147</v>
      </c>
      <c r="B22" s="6">
        <v>64.2</v>
      </c>
      <c r="C22" s="6">
        <v>90.2</v>
      </c>
      <c r="D22" s="6">
        <v>88.3</v>
      </c>
      <c r="E22" s="6">
        <v>69.7</v>
      </c>
      <c r="F22" s="6">
        <f t="shared" si="0"/>
        <v>312.39999999999998</v>
      </c>
    </row>
    <row r="23" spans="1:6" x14ac:dyDescent="0.35">
      <c r="A23" s="9" t="s">
        <v>148</v>
      </c>
      <c r="B23" s="6">
        <v>63.8</v>
      </c>
      <c r="C23" s="6">
        <v>92</v>
      </c>
      <c r="D23" s="6">
        <v>89</v>
      </c>
      <c r="E23" s="6">
        <v>70.5</v>
      </c>
      <c r="F23" s="6">
        <f t="shared" si="0"/>
        <v>315.3</v>
      </c>
    </row>
    <row r="24" spans="1:6" x14ac:dyDescent="0.35">
      <c r="A24" s="9" t="s">
        <v>149</v>
      </c>
      <c r="B24" s="6">
        <v>63.4</v>
      </c>
      <c r="C24" s="6">
        <v>93.8</v>
      </c>
      <c r="D24" s="6">
        <v>89.7</v>
      </c>
      <c r="E24" s="6">
        <v>71.3</v>
      </c>
      <c r="F24" s="6">
        <f t="shared" si="0"/>
        <v>318.2</v>
      </c>
    </row>
    <row r="25" spans="1:6" x14ac:dyDescent="0.35">
      <c r="A25" s="9" t="s">
        <v>43</v>
      </c>
      <c r="B25" s="6">
        <v>66.2</v>
      </c>
      <c r="C25" s="6">
        <v>86.6</v>
      </c>
      <c r="D25" s="6">
        <v>86.9</v>
      </c>
      <c r="E25" s="6">
        <v>68.099999999999994</v>
      </c>
      <c r="F25" s="6">
        <f t="shared" si="0"/>
        <v>307.8</v>
      </c>
    </row>
    <row r="26" spans="1:6" x14ac:dyDescent="0.35">
      <c r="A26" s="9" t="s">
        <v>150</v>
      </c>
      <c r="B26" s="6">
        <v>63</v>
      </c>
      <c r="C26" s="6">
        <v>95.6</v>
      </c>
      <c r="D26" s="6">
        <v>90.4</v>
      </c>
      <c r="E26" s="6">
        <v>72.099999999999994</v>
      </c>
      <c r="F26" s="6">
        <f t="shared" si="0"/>
        <v>321.10000000000002</v>
      </c>
    </row>
    <row r="27" spans="1:6" x14ac:dyDescent="0.35">
      <c r="A27" s="9" t="s">
        <v>151</v>
      </c>
      <c r="B27" s="6">
        <v>62.6</v>
      </c>
      <c r="C27" s="6">
        <v>97.4</v>
      </c>
      <c r="D27" s="6">
        <v>91.1</v>
      </c>
      <c r="E27" s="6">
        <v>72.900000000000006</v>
      </c>
      <c r="F27" s="6">
        <f t="shared" si="0"/>
        <v>324</v>
      </c>
    </row>
    <row r="28" spans="1:6" x14ac:dyDescent="0.35">
      <c r="A28" s="9" t="s">
        <v>152</v>
      </c>
      <c r="B28" s="6">
        <v>62.2</v>
      </c>
      <c r="C28" s="6">
        <v>99.2</v>
      </c>
      <c r="D28" s="6">
        <v>91.8</v>
      </c>
      <c r="E28" s="6">
        <v>73.7</v>
      </c>
      <c r="F28" s="6">
        <f t="shared" si="0"/>
        <v>326.89999999999998</v>
      </c>
    </row>
    <row r="29" spans="1:6" x14ac:dyDescent="0.35">
      <c r="A29" s="9" t="s">
        <v>153</v>
      </c>
      <c r="B29" s="6">
        <v>61.8</v>
      </c>
      <c r="C29" s="6">
        <v>83</v>
      </c>
      <c r="D29" s="6">
        <v>85.5</v>
      </c>
      <c r="E29" s="6">
        <v>66.5</v>
      </c>
      <c r="F29" s="6">
        <f t="shared" si="0"/>
        <v>296.8</v>
      </c>
    </row>
    <row r="30" spans="1:6" x14ac:dyDescent="0.35">
      <c r="A30" s="9" t="s">
        <v>154</v>
      </c>
      <c r="B30" s="6">
        <v>61.4</v>
      </c>
      <c r="C30" s="6">
        <v>84.8</v>
      </c>
      <c r="D30" s="6">
        <v>86.2</v>
      </c>
      <c r="E30" s="6">
        <v>67.3</v>
      </c>
      <c r="F30" s="6">
        <f t="shared" si="0"/>
        <v>299.7</v>
      </c>
    </row>
    <row r="31" spans="1:6" x14ac:dyDescent="0.35">
      <c r="A31" s="9" t="s">
        <v>155</v>
      </c>
      <c r="B31" s="6">
        <v>61</v>
      </c>
      <c r="C31" s="6">
        <v>86.6</v>
      </c>
      <c r="D31" s="6">
        <v>86.9</v>
      </c>
      <c r="E31" s="6">
        <v>68.099999999999994</v>
      </c>
      <c r="F31" s="6">
        <f t="shared" si="0"/>
        <v>302.60000000000002</v>
      </c>
    </row>
    <row r="32" spans="1:6" x14ac:dyDescent="0.35">
      <c r="A32" s="9" t="s">
        <v>156</v>
      </c>
      <c r="B32" s="6">
        <v>60.6</v>
      </c>
      <c r="C32" s="6">
        <v>88.4</v>
      </c>
      <c r="D32" s="6">
        <v>87.6</v>
      </c>
      <c r="E32" s="6">
        <v>68.900000000000006</v>
      </c>
      <c r="F32" s="6">
        <f t="shared" si="0"/>
        <v>305.5</v>
      </c>
    </row>
    <row r="33" spans="1:6" x14ac:dyDescent="0.35">
      <c r="A33" s="9" t="s">
        <v>157</v>
      </c>
      <c r="B33" s="6">
        <v>60.2</v>
      </c>
      <c r="C33" s="6">
        <v>90.2</v>
      </c>
      <c r="D33" s="6">
        <v>88.3</v>
      </c>
      <c r="E33" s="6">
        <v>69.7</v>
      </c>
      <c r="F33" s="6">
        <f t="shared" si="0"/>
        <v>308.39999999999998</v>
      </c>
    </row>
    <row r="34" spans="1:6" x14ac:dyDescent="0.35">
      <c r="A34" s="9" t="s">
        <v>158</v>
      </c>
      <c r="B34" s="6">
        <v>59.8</v>
      </c>
      <c r="C34" s="6">
        <v>92</v>
      </c>
      <c r="D34" s="6">
        <v>89</v>
      </c>
      <c r="E34" s="6">
        <v>70.5</v>
      </c>
      <c r="F34" s="6">
        <f t="shared" si="0"/>
        <v>311.3</v>
      </c>
    </row>
    <row r="35" spans="1:6" x14ac:dyDescent="0.35">
      <c r="A35" s="9" t="s">
        <v>159</v>
      </c>
      <c r="B35" s="6">
        <v>59.4</v>
      </c>
      <c r="C35" s="6">
        <v>93.8</v>
      </c>
      <c r="D35" s="6">
        <v>89.7</v>
      </c>
      <c r="E35" s="6">
        <v>71.3</v>
      </c>
      <c r="F35" s="6">
        <f t="shared" si="0"/>
        <v>314.2</v>
      </c>
    </row>
    <row r="36" spans="1:6" x14ac:dyDescent="0.35">
      <c r="A36" s="9" t="s">
        <v>45</v>
      </c>
      <c r="B36" s="6">
        <v>65.8</v>
      </c>
      <c r="C36" s="6">
        <v>88.4</v>
      </c>
      <c r="D36" s="6">
        <v>87.6</v>
      </c>
      <c r="E36" s="6">
        <v>68.900000000000006</v>
      </c>
      <c r="F36" s="6">
        <f t="shared" si="0"/>
        <v>310.7</v>
      </c>
    </row>
    <row r="37" spans="1:6" x14ac:dyDescent="0.35">
      <c r="A37" s="9" t="s">
        <v>160</v>
      </c>
      <c r="B37" s="6">
        <v>59</v>
      </c>
      <c r="C37" s="6">
        <v>95.6</v>
      </c>
      <c r="D37" s="6">
        <v>90.4</v>
      </c>
      <c r="E37" s="6">
        <v>72.099999999999994</v>
      </c>
      <c r="F37" s="6">
        <f t="shared" si="0"/>
        <v>317.10000000000002</v>
      </c>
    </row>
    <row r="38" spans="1:6" x14ac:dyDescent="0.35">
      <c r="A38" s="9" t="s">
        <v>161</v>
      </c>
      <c r="B38" s="6">
        <v>58.6</v>
      </c>
      <c r="C38" s="6">
        <v>97.4</v>
      </c>
      <c r="D38" s="6">
        <v>91.1</v>
      </c>
      <c r="E38" s="6">
        <v>72.900000000000006</v>
      </c>
      <c r="F38" s="6">
        <f t="shared" si="0"/>
        <v>320</v>
      </c>
    </row>
    <row r="39" spans="1:6" x14ac:dyDescent="0.35">
      <c r="A39" s="9" t="s">
        <v>162</v>
      </c>
      <c r="B39" s="6">
        <v>58.2</v>
      </c>
      <c r="C39" s="6">
        <v>99.2</v>
      </c>
      <c r="D39" s="6">
        <v>91.8</v>
      </c>
      <c r="E39" s="6">
        <v>73.7</v>
      </c>
      <c r="F39" s="6">
        <f t="shared" si="0"/>
        <v>322.89999999999998</v>
      </c>
    </row>
    <row r="40" spans="1:6" x14ac:dyDescent="0.35">
      <c r="A40" s="9" t="s">
        <v>163</v>
      </c>
      <c r="B40" s="6">
        <v>57.8</v>
      </c>
      <c r="C40" s="6">
        <v>70</v>
      </c>
      <c r="D40" s="6">
        <v>82</v>
      </c>
      <c r="E40" s="6">
        <v>61</v>
      </c>
      <c r="F40" s="6">
        <f t="shared" si="0"/>
        <v>270.8</v>
      </c>
    </row>
    <row r="41" spans="1:6" x14ac:dyDescent="0.35">
      <c r="A41" s="9" t="s">
        <v>164</v>
      </c>
      <c r="B41" s="6">
        <v>57.4</v>
      </c>
      <c r="C41" s="6">
        <v>73</v>
      </c>
      <c r="D41" s="6">
        <v>81</v>
      </c>
      <c r="E41" s="6">
        <v>62</v>
      </c>
      <c r="F41" s="6">
        <f t="shared" si="0"/>
        <v>273.39999999999998</v>
      </c>
    </row>
    <row r="42" spans="1:6" x14ac:dyDescent="0.35">
      <c r="A42" s="9" t="s">
        <v>165</v>
      </c>
      <c r="B42" s="6">
        <v>57</v>
      </c>
      <c r="C42" s="6">
        <v>74</v>
      </c>
      <c r="D42" s="6">
        <v>82</v>
      </c>
      <c r="E42" s="6">
        <v>62.5</v>
      </c>
      <c r="F42" s="6">
        <f t="shared" si="0"/>
        <v>275.5</v>
      </c>
    </row>
    <row r="43" spans="1:6" x14ac:dyDescent="0.35">
      <c r="A43" s="9" t="s">
        <v>166</v>
      </c>
      <c r="B43" s="6">
        <v>56.6</v>
      </c>
      <c r="C43" s="6">
        <v>75.8</v>
      </c>
      <c r="D43" s="6">
        <v>82.7</v>
      </c>
      <c r="E43" s="6">
        <v>63.3</v>
      </c>
      <c r="F43" s="6">
        <f t="shared" si="0"/>
        <v>278.40000000000003</v>
      </c>
    </row>
    <row r="44" spans="1:6" x14ac:dyDescent="0.35">
      <c r="A44" s="9" t="s">
        <v>167</v>
      </c>
      <c r="B44" s="6">
        <v>56.2</v>
      </c>
      <c r="C44" s="6">
        <v>77.599999999999994</v>
      </c>
      <c r="D44" s="6">
        <v>83.4</v>
      </c>
      <c r="E44" s="6">
        <v>64.099999999999994</v>
      </c>
      <c r="F44" s="6">
        <f t="shared" si="0"/>
        <v>281.3</v>
      </c>
    </row>
    <row r="45" spans="1:6" x14ac:dyDescent="0.35">
      <c r="A45" s="9" t="s">
        <v>168</v>
      </c>
      <c r="B45" s="6">
        <v>55.8</v>
      </c>
      <c r="C45" s="6">
        <v>79.400000000000006</v>
      </c>
      <c r="D45" s="6">
        <v>84.1</v>
      </c>
      <c r="E45" s="6">
        <v>64.900000000000006</v>
      </c>
      <c r="F45" s="6">
        <f t="shared" si="0"/>
        <v>284.2</v>
      </c>
    </row>
    <row r="46" spans="1:6" x14ac:dyDescent="0.35">
      <c r="A46" s="9" t="s">
        <v>169</v>
      </c>
      <c r="B46" s="6">
        <v>55.4</v>
      </c>
      <c r="C46" s="6">
        <v>81.2</v>
      </c>
      <c r="D46" s="6">
        <v>84.8</v>
      </c>
      <c r="E46" s="6">
        <v>65.7</v>
      </c>
      <c r="F46" s="6">
        <f t="shared" si="0"/>
        <v>287.09999999999997</v>
      </c>
    </row>
    <row r="47" spans="1:6" x14ac:dyDescent="0.35">
      <c r="A47" s="9" t="s">
        <v>46</v>
      </c>
      <c r="B47" s="6">
        <v>65.400000000000006</v>
      </c>
      <c r="C47" s="6">
        <v>90.2</v>
      </c>
      <c r="D47" s="6">
        <v>88.3</v>
      </c>
      <c r="E47" s="6">
        <v>69.7</v>
      </c>
      <c r="F47" s="6">
        <f t="shared" si="0"/>
        <v>313.60000000000002</v>
      </c>
    </row>
    <row r="48" spans="1:6" x14ac:dyDescent="0.35">
      <c r="A48" s="9" t="s">
        <v>170</v>
      </c>
      <c r="B48" s="6">
        <v>55</v>
      </c>
      <c r="C48" s="6">
        <v>83</v>
      </c>
      <c r="D48" s="6">
        <v>85.5</v>
      </c>
      <c r="E48" s="6">
        <v>66.5</v>
      </c>
      <c r="F48" s="6">
        <f t="shared" si="0"/>
        <v>290</v>
      </c>
    </row>
    <row r="49" spans="1:6" x14ac:dyDescent="0.35">
      <c r="A49" s="9" t="s">
        <v>171</v>
      </c>
      <c r="B49" s="6">
        <v>54.6</v>
      </c>
      <c r="C49" s="6">
        <v>84.8</v>
      </c>
      <c r="D49" s="6">
        <v>86.2</v>
      </c>
      <c r="E49" s="6">
        <v>67.3</v>
      </c>
      <c r="F49" s="6">
        <f t="shared" si="0"/>
        <v>292.90000000000003</v>
      </c>
    </row>
    <row r="50" spans="1:6" x14ac:dyDescent="0.35">
      <c r="A50" s="9" t="s">
        <v>172</v>
      </c>
      <c r="B50" s="6">
        <v>54.2</v>
      </c>
      <c r="C50" s="6">
        <v>86.6</v>
      </c>
      <c r="D50" s="6">
        <v>86.9</v>
      </c>
      <c r="E50" s="6">
        <v>68.099999999999994</v>
      </c>
      <c r="F50" s="6">
        <f t="shared" si="0"/>
        <v>295.8</v>
      </c>
    </row>
    <row r="51" spans="1:6" x14ac:dyDescent="0.35">
      <c r="A51" s="9" t="s">
        <v>173</v>
      </c>
      <c r="B51" s="6">
        <v>53.8</v>
      </c>
      <c r="C51" s="6">
        <v>88.4</v>
      </c>
      <c r="D51" s="6">
        <v>87.6</v>
      </c>
      <c r="E51" s="6">
        <v>68.900000000000006</v>
      </c>
      <c r="F51" s="6">
        <f t="shared" si="0"/>
        <v>298.7</v>
      </c>
    </row>
    <row r="52" spans="1:6" x14ac:dyDescent="0.35">
      <c r="A52" s="9" t="s">
        <v>174</v>
      </c>
      <c r="B52" s="6">
        <v>53.4</v>
      </c>
      <c r="C52" s="6">
        <v>90.2</v>
      </c>
      <c r="D52" s="6">
        <v>88.3</v>
      </c>
      <c r="E52" s="6">
        <v>69.7</v>
      </c>
      <c r="F52" s="6">
        <f t="shared" si="0"/>
        <v>301.59999999999997</v>
      </c>
    </row>
    <row r="53" spans="1:6" x14ac:dyDescent="0.35">
      <c r="A53" s="9" t="s">
        <v>175</v>
      </c>
      <c r="B53" s="6">
        <v>53</v>
      </c>
      <c r="C53" s="6">
        <v>92</v>
      </c>
      <c r="D53" s="6">
        <v>89</v>
      </c>
      <c r="E53" s="6">
        <v>70.5</v>
      </c>
      <c r="F53" s="6">
        <f t="shared" si="0"/>
        <v>304.5</v>
      </c>
    </row>
    <row r="54" spans="1:6" x14ac:dyDescent="0.35">
      <c r="A54" s="9" t="s">
        <v>176</v>
      </c>
      <c r="B54" s="6">
        <v>52.6</v>
      </c>
      <c r="C54" s="6">
        <v>93.8</v>
      </c>
      <c r="D54" s="6">
        <v>89.7</v>
      </c>
      <c r="E54" s="6">
        <v>71.3</v>
      </c>
      <c r="F54" s="6">
        <f t="shared" si="0"/>
        <v>307.40000000000003</v>
      </c>
    </row>
    <row r="55" spans="1:6" x14ac:dyDescent="0.35">
      <c r="A55" s="9" t="s">
        <v>177</v>
      </c>
      <c r="B55" s="6">
        <v>52.2</v>
      </c>
      <c r="C55" s="6">
        <v>95.6</v>
      </c>
      <c r="D55" s="6">
        <v>90.4</v>
      </c>
      <c r="E55" s="6">
        <v>72.099999999999994</v>
      </c>
      <c r="F55" s="6">
        <f t="shared" si="0"/>
        <v>310.3</v>
      </c>
    </row>
    <row r="56" spans="1:6" x14ac:dyDescent="0.35">
      <c r="A56" s="9" t="s">
        <v>178</v>
      </c>
      <c r="B56" s="6">
        <v>51.8</v>
      </c>
      <c r="C56" s="6">
        <v>97.4</v>
      </c>
      <c r="D56" s="6">
        <v>91.1</v>
      </c>
      <c r="E56" s="6">
        <v>72.900000000000006</v>
      </c>
      <c r="F56" s="6">
        <f t="shared" si="0"/>
        <v>313.2</v>
      </c>
    </row>
    <row r="57" spans="1:6" x14ac:dyDescent="0.35">
      <c r="A57" s="9" t="s">
        <v>179</v>
      </c>
      <c r="B57" s="6">
        <v>51.4</v>
      </c>
      <c r="C57" s="6">
        <v>99.2</v>
      </c>
      <c r="D57" s="6">
        <v>91.8</v>
      </c>
      <c r="E57" s="6">
        <v>73.7</v>
      </c>
      <c r="F57" s="6">
        <f t="shared" si="0"/>
        <v>316.09999999999997</v>
      </c>
    </row>
    <row r="58" spans="1:6" x14ac:dyDescent="0.35">
      <c r="A58" s="9" t="s">
        <v>47</v>
      </c>
      <c r="B58" s="6">
        <v>65</v>
      </c>
      <c r="C58" s="6">
        <v>92</v>
      </c>
      <c r="D58" s="6">
        <v>89</v>
      </c>
      <c r="E58" s="6">
        <v>70.5</v>
      </c>
      <c r="F58" s="6">
        <f t="shared" si="0"/>
        <v>316.5</v>
      </c>
    </row>
    <row r="59" spans="1:6" x14ac:dyDescent="0.35">
      <c r="A59" s="9" t="s">
        <v>180</v>
      </c>
      <c r="B59" s="6">
        <v>51</v>
      </c>
      <c r="C59" s="6">
        <v>83</v>
      </c>
      <c r="D59" s="6">
        <v>85.5</v>
      </c>
      <c r="E59" s="6">
        <v>66.5</v>
      </c>
      <c r="F59" s="6">
        <f t="shared" si="0"/>
        <v>286</v>
      </c>
    </row>
    <row r="60" spans="1:6" x14ac:dyDescent="0.35">
      <c r="A60" s="9" t="s">
        <v>181</v>
      </c>
      <c r="B60" s="6">
        <v>50.6</v>
      </c>
      <c r="C60" s="6">
        <v>84.8</v>
      </c>
      <c r="D60" s="6">
        <v>86.2</v>
      </c>
      <c r="E60" s="6">
        <v>67.3</v>
      </c>
      <c r="F60" s="6">
        <f t="shared" si="0"/>
        <v>288.90000000000003</v>
      </c>
    </row>
    <row r="61" spans="1:6" x14ac:dyDescent="0.35">
      <c r="A61" s="9" t="s">
        <v>182</v>
      </c>
      <c r="B61" s="6">
        <v>50.2</v>
      </c>
      <c r="C61" s="6">
        <v>86.6</v>
      </c>
      <c r="D61" s="6">
        <v>86.9</v>
      </c>
      <c r="E61" s="6">
        <v>68.099999999999994</v>
      </c>
      <c r="F61" s="6">
        <f t="shared" si="0"/>
        <v>291.8</v>
      </c>
    </row>
    <row r="62" spans="1:6" x14ac:dyDescent="0.35">
      <c r="A62" s="9" t="s">
        <v>183</v>
      </c>
      <c r="B62" s="6">
        <v>49.8</v>
      </c>
      <c r="C62" s="6">
        <v>88.4</v>
      </c>
      <c r="D62" s="6">
        <v>87.6</v>
      </c>
      <c r="E62" s="6">
        <v>68.900000000000006</v>
      </c>
      <c r="F62" s="6">
        <f t="shared" si="0"/>
        <v>294.7</v>
      </c>
    </row>
    <row r="63" spans="1:6" x14ac:dyDescent="0.35">
      <c r="A63" s="9" t="s">
        <v>184</v>
      </c>
      <c r="B63" s="6">
        <v>49.4</v>
      </c>
      <c r="C63" s="6">
        <v>90.2</v>
      </c>
      <c r="D63" s="6">
        <v>88.3</v>
      </c>
      <c r="E63" s="6">
        <v>69.7</v>
      </c>
      <c r="F63" s="6">
        <f t="shared" si="0"/>
        <v>297.59999999999997</v>
      </c>
    </row>
    <row r="64" spans="1:6" x14ac:dyDescent="0.35">
      <c r="A64" s="9" t="s">
        <v>185</v>
      </c>
      <c r="B64" s="6">
        <v>49</v>
      </c>
      <c r="C64" s="6">
        <v>92</v>
      </c>
      <c r="D64" s="6">
        <v>89</v>
      </c>
      <c r="E64" s="6">
        <v>70.5</v>
      </c>
      <c r="F64" s="6">
        <f t="shared" si="0"/>
        <v>300.5</v>
      </c>
    </row>
    <row r="65" spans="1:6" x14ac:dyDescent="0.35">
      <c r="A65" s="9" t="s">
        <v>186</v>
      </c>
      <c r="B65" s="6">
        <v>48.6</v>
      </c>
      <c r="C65" s="6">
        <v>93.8</v>
      </c>
      <c r="D65" s="6">
        <v>89.7</v>
      </c>
      <c r="E65" s="6">
        <v>71.3</v>
      </c>
      <c r="F65" s="6">
        <f t="shared" si="0"/>
        <v>303.40000000000003</v>
      </c>
    </row>
    <row r="66" spans="1:6" x14ac:dyDescent="0.35">
      <c r="A66" s="9" t="s">
        <v>187</v>
      </c>
      <c r="B66" s="6">
        <v>48.2</v>
      </c>
      <c r="C66" s="6">
        <v>95.6</v>
      </c>
      <c r="D66" s="6">
        <v>90.4</v>
      </c>
      <c r="E66" s="6">
        <v>72.099999999999994</v>
      </c>
      <c r="F66" s="6">
        <f t="shared" ref="F66:F129" si="1">SUM(B66:E66)</f>
        <v>306.3</v>
      </c>
    </row>
    <row r="67" spans="1:6" x14ac:dyDescent="0.35">
      <c r="A67" s="9" t="s">
        <v>188</v>
      </c>
      <c r="B67" s="6">
        <v>47.8</v>
      </c>
      <c r="C67" s="6">
        <v>97.4</v>
      </c>
      <c r="D67" s="6">
        <v>91.1</v>
      </c>
      <c r="E67" s="6">
        <v>72.900000000000006</v>
      </c>
      <c r="F67" s="6">
        <f t="shared" si="1"/>
        <v>309.2</v>
      </c>
    </row>
    <row r="68" spans="1:6" x14ac:dyDescent="0.35">
      <c r="A68" s="9" t="s">
        <v>189</v>
      </c>
      <c r="B68" s="6">
        <v>47.4</v>
      </c>
      <c r="C68" s="6">
        <v>99.2</v>
      </c>
      <c r="D68" s="6">
        <v>91.8</v>
      </c>
      <c r="E68" s="6">
        <v>73.7</v>
      </c>
      <c r="F68" s="6">
        <f t="shared" si="1"/>
        <v>312.09999999999997</v>
      </c>
    </row>
    <row r="69" spans="1:6" x14ac:dyDescent="0.35">
      <c r="A69" s="9" t="s">
        <v>48</v>
      </c>
      <c r="B69" s="6">
        <v>64.599999999999994</v>
      </c>
      <c r="C69" s="6">
        <v>93.8</v>
      </c>
      <c r="D69" s="6">
        <v>89.7</v>
      </c>
      <c r="E69" s="6">
        <v>71.3</v>
      </c>
      <c r="F69" s="6">
        <f t="shared" si="1"/>
        <v>319.39999999999998</v>
      </c>
    </row>
    <row r="70" spans="1:6" x14ac:dyDescent="0.35">
      <c r="A70" s="9" t="s">
        <v>190</v>
      </c>
      <c r="B70" s="6">
        <v>47</v>
      </c>
      <c r="C70" s="6">
        <v>70</v>
      </c>
      <c r="D70" s="6">
        <v>82</v>
      </c>
      <c r="E70" s="6">
        <v>61</v>
      </c>
      <c r="F70" s="6">
        <f t="shared" si="1"/>
        <v>260</v>
      </c>
    </row>
    <row r="71" spans="1:6" x14ac:dyDescent="0.35">
      <c r="A71" s="9" t="s">
        <v>191</v>
      </c>
      <c r="B71" s="6">
        <v>46.6</v>
      </c>
      <c r="C71" s="6">
        <v>73</v>
      </c>
      <c r="D71" s="6">
        <v>81</v>
      </c>
      <c r="E71" s="6">
        <v>62</v>
      </c>
      <c r="F71" s="6">
        <f t="shared" si="1"/>
        <v>262.60000000000002</v>
      </c>
    </row>
    <row r="72" spans="1:6" x14ac:dyDescent="0.35">
      <c r="A72" s="9" t="s">
        <v>192</v>
      </c>
      <c r="B72" s="6">
        <v>46.2</v>
      </c>
      <c r="C72" s="6">
        <v>74</v>
      </c>
      <c r="D72" s="6">
        <v>82</v>
      </c>
      <c r="E72" s="6">
        <v>62.5</v>
      </c>
      <c r="F72" s="6">
        <f t="shared" si="1"/>
        <v>264.7</v>
      </c>
    </row>
    <row r="73" spans="1:6" x14ac:dyDescent="0.35">
      <c r="A73" s="9" t="s">
        <v>193</v>
      </c>
      <c r="B73" s="6">
        <v>45.8</v>
      </c>
      <c r="C73" s="6">
        <v>75.8</v>
      </c>
      <c r="D73" s="6">
        <v>82.7</v>
      </c>
      <c r="E73" s="6">
        <v>63.3</v>
      </c>
      <c r="F73" s="6">
        <f t="shared" si="1"/>
        <v>267.60000000000002</v>
      </c>
    </row>
    <row r="74" spans="1:6" x14ac:dyDescent="0.35">
      <c r="A74" s="9" t="s">
        <v>194</v>
      </c>
      <c r="B74" s="6">
        <v>45.4</v>
      </c>
      <c r="C74" s="6">
        <v>77.599999999999994</v>
      </c>
      <c r="D74" s="6">
        <v>83.4</v>
      </c>
      <c r="E74" s="6">
        <v>64.099999999999994</v>
      </c>
      <c r="F74" s="6">
        <f t="shared" si="1"/>
        <v>270.5</v>
      </c>
    </row>
    <row r="75" spans="1:6" x14ac:dyDescent="0.35">
      <c r="A75" s="9" t="s">
        <v>195</v>
      </c>
      <c r="B75" s="6">
        <v>45</v>
      </c>
      <c r="C75" s="6">
        <v>79.400000000000006</v>
      </c>
      <c r="D75" s="6">
        <v>84.1</v>
      </c>
      <c r="E75" s="6">
        <v>64.900000000000006</v>
      </c>
      <c r="F75" s="6">
        <f t="shared" si="1"/>
        <v>273.39999999999998</v>
      </c>
    </row>
    <row r="76" spans="1:6" x14ac:dyDescent="0.35">
      <c r="A76" s="9" t="s">
        <v>196</v>
      </c>
      <c r="B76" s="6">
        <v>44.6</v>
      </c>
      <c r="C76" s="6">
        <v>81.2</v>
      </c>
      <c r="D76" s="6">
        <v>84.8</v>
      </c>
      <c r="E76" s="6">
        <v>65.7</v>
      </c>
      <c r="F76" s="6">
        <f t="shared" si="1"/>
        <v>276.3</v>
      </c>
    </row>
    <row r="77" spans="1:6" x14ac:dyDescent="0.35">
      <c r="A77" s="9" t="s">
        <v>197</v>
      </c>
      <c r="B77" s="6">
        <v>44.2</v>
      </c>
      <c r="C77" s="6">
        <v>83</v>
      </c>
      <c r="D77" s="6">
        <v>85.5</v>
      </c>
      <c r="E77" s="6">
        <v>66.5</v>
      </c>
      <c r="F77" s="6">
        <f t="shared" si="1"/>
        <v>279.2</v>
      </c>
    </row>
    <row r="78" spans="1:6" x14ac:dyDescent="0.35">
      <c r="A78" s="9" t="s">
        <v>198</v>
      </c>
      <c r="B78" s="6">
        <v>43.8</v>
      </c>
      <c r="C78" s="6">
        <v>84.8</v>
      </c>
      <c r="D78" s="6">
        <v>86.2</v>
      </c>
      <c r="E78" s="6">
        <v>67.3</v>
      </c>
      <c r="F78" s="6">
        <f t="shared" si="1"/>
        <v>282.10000000000002</v>
      </c>
    </row>
    <row r="79" spans="1:6" x14ac:dyDescent="0.35">
      <c r="A79" s="9" t="s">
        <v>199</v>
      </c>
      <c r="B79" s="6">
        <v>43.4</v>
      </c>
      <c r="C79" s="6">
        <v>86.6</v>
      </c>
      <c r="D79" s="6">
        <v>86.9</v>
      </c>
      <c r="E79" s="6">
        <v>68.099999999999994</v>
      </c>
      <c r="F79" s="6">
        <f t="shared" si="1"/>
        <v>285</v>
      </c>
    </row>
    <row r="80" spans="1:6" x14ac:dyDescent="0.35">
      <c r="A80" s="9" t="s">
        <v>49</v>
      </c>
      <c r="B80" s="6">
        <v>64.2</v>
      </c>
      <c r="C80" s="6">
        <v>95.6</v>
      </c>
      <c r="D80" s="6">
        <v>90.4</v>
      </c>
      <c r="E80" s="6">
        <v>72.099999999999994</v>
      </c>
      <c r="F80" s="6">
        <f t="shared" si="1"/>
        <v>322.3</v>
      </c>
    </row>
    <row r="81" spans="1:6" x14ac:dyDescent="0.35">
      <c r="A81" s="9" t="s">
        <v>200</v>
      </c>
      <c r="B81" s="6">
        <v>43</v>
      </c>
      <c r="C81" s="6">
        <v>88.4</v>
      </c>
      <c r="D81" s="6">
        <v>87.6</v>
      </c>
      <c r="E81" s="6">
        <v>68.900000000000006</v>
      </c>
      <c r="F81" s="6">
        <f t="shared" si="1"/>
        <v>287.89999999999998</v>
      </c>
    </row>
    <row r="82" spans="1:6" x14ac:dyDescent="0.35">
      <c r="A82" s="9" t="s">
        <v>201</v>
      </c>
      <c r="B82" s="6">
        <v>42.6</v>
      </c>
      <c r="C82" s="6">
        <v>90.2</v>
      </c>
      <c r="D82" s="6">
        <v>88.3</v>
      </c>
      <c r="E82" s="6">
        <v>69.7</v>
      </c>
      <c r="F82" s="6">
        <f t="shared" si="1"/>
        <v>290.8</v>
      </c>
    </row>
    <row r="83" spans="1:6" x14ac:dyDescent="0.35">
      <c r="A83" s="9" t="s">
        <v>202</v>
      </c>
      <c r="B83" s="6">
        <v>42.2</v>
      </c>
      <c r="C83" s="6">
        <v>92</v>
      </c>
      <c r="D83" s="6">
        <v>89</v>
      </c>
      <c r="E83" s="6">
        <v>70.5</v>
      </c>
      <c r="F83" s="6">
        <f t="shared" si="1"/>
        <v>293.7</v>
      </c>
    </row>
    <row r="84" spans="1:6" x14ac:dyDescent="0.35">
      <c r="A84" s="9" t="s">
        <v>203</v>
      </c>
      <c r="B84" s="6">
        <v>41.8</v>
      </c>
      <c r="C84" s="6">
        <v>93.8</v>
      </c>
      <c r="D84" s="6">
        <v>89.7</v>
      </c>
      <c r="E84" s="6">
        <v>71.3</v>
      </c>
      <c r="F84" s="6">
        <f t="shared" si="1"/>
        <v>296.60000000000002</v>
      </c>
    </row>
    <row r="85" spans="1:6" x14ac:dyDescent="0.35">
      <c r="A85" s="9" t="s">
        <v>204</v>
      </c>
      <c r="B85" s="6">
        <v>41.4</v>
      </c>
      <c r="C85" s="6">
        <v>95.6</v>
      </c>
      <c r="D85" s="6">
        <v>90.4</v>
      </c>
      <c r="E85" s="6">
        <v>72.099999999999994</v>
      </c>
      <c r="F85" s="6">
        <f t="shared" si="1"/>
        <v>299.5</v>
      </c>
    </row>
    <row r="86" spans="1:6" x14ac:dyDescent="0.35">
      <c r="A86" s="9" t="s">
        <v>205</v>
      </c>
      <c r="B86" s="6">
        <v>41</v>
      </c>
      <c r="C86" s="6">
        <v>97.4</v>
      </c>
      <c r="D86" s="6">
        <v>91.1</v>
      </c>
      <c r="E86" s="6">
        <v>72.900000000000006</v>
      </c>
      <c r="F86" s="6">
        <f t="shared" si="1"/>
        <v>302.39999999999998</v>
      </c>
    </row>
    <row r="87" spans="1:6" x14ac:dyDescent="0.35">
      <c r="A87" s="9" t="s">
        <v>206</v>
      </c>
      <c r="B87" s="6">
        <v>40.6</v>
      </c>
      <c r="C87" s="6">
        <v>99.2</v>
      </c>
      <c r="D87" s="6">
        <v>91.8</v>
      </c>
      <c r="E87" s="6">
        <v>73.7</v>
      </c>
      <c r="F87" s="6">
        <f t="shared" si="1"/>
        <v>305.3</v>
      </c>
    </row>
    <row r="88" spans="1:6" x14ac:dyDescent="0.35">
      <c r="A88" s="9" t="s">
        <v>207</v>
      </c>
      <c r="B88" s="6">
        <v>40.200000000000003</v>
      </c>
      <c r="C88" s="6">
        <v>83</v>
      </c>
      <c r="D88" s="6">
        <v>85.5</v>
      </c>
      <c r="E88" s="6">
        <v>66.5</v>
      </c>
      <c r="F88" s="6">
        <f t="shared" si="1"/>
        <v>275.2</v>
      </c>
    </row>
    <row r="89" spans="1:6" x14ac:dyDescent="0.35">
      <c r="A89" s="9" t="s">
        <v>208</v>
      </c>
      <c r="B89" s="6">
        <v>39.799999999999997</v>
      </c>
      <c r="C89" s="6">
        <v>84.8</v>
      </c>
      <c r="D89" s="6">
        <v>86.2</v>
      </c>
      <c r="E89" s="6">
        <v>67.3</v>
      </c>
      <c r="F89" s="6">
        <f t="shared" si="1"/>
        <v>278.10000000000002</v>
      </c>
    </row>
    <row r="90" spans="1:6" x14ac:dyDescent="0.35">
      <c r="A90" s="9" t="s">
        <v>209</v>
      </c>
      <c r="B90" s="6">
        <v>39.4</v>
      </c>
      <c r="C90" s="6">
        <v>86.6</v>
      </c>
      <c r="D90" s="6">
        <v>86.9</v>
      </c>
      <c r="E90" s="6">
        <v>68.099999999999994</v>
      </c>
      <c r="F90" s="6">
        <f t="shared" si="1"/>
        <v>281</v>
      </c>
    </row>
    <row r="91" spans="1:6" x14ac:dyDescent="0.35">
      <c r="A91" s="9" t="s">
        <v>27</v>
      </c>
      <c r="B91" s="6">
        <v>63.8</v>
      </c>
      <c r="C91" s="6">
        <v>97.4</v>
      </c>
      <c r="D91" s="6">
        <v>91.1</v>
      </c>
      <c r="E91" s="6">
        <v>72.900000000000006</v>
      </c>
      <c r="F91" s="6">
        <f t="shared" si="1"/>
        <v>325.2</v>
      </c>
    </row>
    <row r="92" spans="1:6" x14ac:dyDescent="0.35">
      <c r="A92" s="9" t="s">
        <v>210</v>
      </c>
      <c r="B92" s="6">
        <v>39</v>
      </c>
      <c r="C92" s="6">
        <v>88.4</v>
      </c>
      <c r="D92" s="6">
        <v>87.6</v>
      </c>
      <c r="E92" s="6">
        <v>68.900000000000006</v>
      </c>
      <c r="F92" s="6">
        <f t="shared" si="1"/>
        <v>283.89999999999998</v>
      </c>
    </row>
    <row r="93" spans="1:6" x14ac:dyDescent="0.35">
      <c r="A93" s="9" t="s">
        <v>211</v>
      </c>
      <c r="B93" s="6">
        <v>38.6</v>
      </c>
      <c r="C93" s="6">
        <v>90.2</v>
      </c>
      <c r="D93" s="6">
        <v>88.3</v>
      </c>
      <c r="E93" s="6">
        <v>69.7</v>
      </c>
      <c r="F93" s="6">
        <f t="shared" si="1"/>
        <v>286.8</v>
      </c>
    </row>
    <row r="94" spans="1:6" x14ac:dyDescent="0.35">
      <c r="A94" s="9" t="s">
        <v>212</v>
      </c>
      <c r="B94" s="6">
        <v>38.200000000000003</v>
      </c>
      <c r="C94" s="6">
        <v>92</v>
      </c>
      <c r="D94" s="6">
        <v>89</v>
      </c>
      <c r="E94" s="6">
        <v>70.5</v>
      </c>
      <c r="F94" s="6">
        <f t="shared" si="1"/>
        <v>289.7</v>
      </c>
    </row>
    <row r="95" spans="1:6" x14ac:dyDescent="0.35">
      <c r="A95" s="9" t="s">
        <v>213</v>
      </c>
      <c r="B95" s="6">
        <v>37.799999999999997</v>
      </c>
      <c r="C95" s="6">
        <v>93.8</v>
      </c>
      <c r="D95" s="6">
        <v>89.7</v>
      </c>
      <c r="E95" s="6">
        <v>71.3</v>
      </c>
      <c r="F95" s="6">
        <f t="shared" si="1"/>
        <v>292.60000000000002</v>
      </c>
    </row>
    <row r="96" spans="1:6" x14ac:dyDescent="0.35">
      <c r="A96" s="9" t="s">
        <v>214</v>
      </c>
      <c r="B96" s="6">
        <v>37.4</v>
      </c>
      <c r="C96" s="6">
        <v>95.6</v>
      </c>
      <c r="D96" s="6">
        <v>90.4</v>
      </c>
      <c r="E96" s="6">
        <v>72.099999999999994</v>
      </c>
      <c r="F96" s="6">
        <f t="shared" si="1"/>
        <v>295.5</v>
      </c>
    </row>
    <row r="97" spans="1:6" x14ac:dyDescent="0.35">
      <c r="A97" s="9" t="s">
        <v>215</v>
      </c>
      <c r="B97" s="6">
        <v>37</v>
      </c>
      <c r="C97" s="6">
        <v>97.4</v>
      </c>
      <c r="D97" s="6">
        <v>91.1</v>
      </c>
      <c r="E97" s="6">
        <v>72.900000000000006</v>
      </c>
      <c r="F97" s="6">
        <f t="shared" si="1"/>
        <v>298.39999999999998</v>
      </c>
    </row>
    <row r="98" spans="1:6" x14ac:dyDescent="0.35">
      <c r="A98" s="9" t="s">
        <v>216</v>
      </c>
      <c r="B98" s="6">
        <v>36.6</v>
      </c>
      <c r="C98" s="6">
        <v>99.2</v>
      </c>
      <c r="D98" s="6">
        <v>91.8</v>
      </c>
      <c r="E98" s="6">
        <v>73.7</v>
      </c>
      <c r="F98" s="6">
        <f t="shared" si="1"/>
        <v>301.3</v>
      </c>
    </row>
    <row r="99" spans="1:6" x14ac:dyDescent="0.35">
      <c r="A99" s="9" t="s">
        <v>217</v>
      </c>
      <c r="B99" s="6">
        <v>36.200000000000003</v>
      </c>
      <c r="C99" s="6">
        <v>70</v>
      </c>
      <c r="D99" s="6">
        <v>82</v>
      </c>
      <c r="E99" s="6">
        <v>61</v>
      </c>
      <c r="F99" s="6">
        <f t="shared" si="1"/>
        <v>249.2</v>
      </c>
    </row>
    <row r="100" spans="1:6" x14ac:dyDescent="0.35">
      <c r="A100" s="9" t="s">
        <v>218</v>
      </c>
      <c r="B100" s="6">
        <v>35.799999999999997</v>
      </c>
      <c r="C100" s="6">
        <v>73</v>
      </c>
      <c r="D100" s="6">
        <v>81</v>
      </c>
      <c r="E100" s="6">
        <v>62</v>
      </c>
      <c r="F100" s="6">
        <f t="shared" si="1"/>
        <v>251.8</v>
      </c>
    </row>
    <row r="101" spans="1:6" x14ac:dyDescent="0.35">
      <c r="A101" s="9" t="s">
        <v>219</v>
      </c>
      <c r="B101" s="6">
        <v>35.4</v>
      </c>
      <c r="C101" s="6">
        <v>74</v>
      </c>
      <c r="D101" s="6">
        <v>82</v>
      </c>
      <c r="E101" s="6">
        <v>62.5</v>
      </c>
      <c r="F101" s="6">
        <f t="shared" si="1"/>
        <v>253.9</v>
      </c>
    </row>
    <row r="102" spans="1:6" x14ac:dyDescent="0.35">
      <c r="A102" s="9" t="s">
        <v>50</v>
      </c>
      <c r="B102" s="6">
        <v>63.4</v>
      </c>
      <c r="C102" s="6">
        <v>99.2</v>
      </c>
      <c r="D102" s="6">
        <v>91.8</v>
      </c>
      <c r="E102" s="6">
        <v>73.7</v>
      </c>
      <c r="F102" s="6">
        <f t="shared" si="1"/>
        <v>328.09999999999997</v>
      </c>
    </row>
    <row r="103" spans="1:6" x14ac:dyDescent="0.35">
      <c r="A103" s="9" t="s">
        <v>220</v>
      </c>
      <c r="B103" s="6">
        <v>35</v>
      </c>
      <c r="C103" s="6">
        <v>75.8</v>
      </c>
      <c r="D103" s="6">
        <v>82.7</v>
      </c>
      <c r="E103" s="6">
        <v>63.3</v>
      </c>
      <c r="F103" s="6">
        <f t="shared" si="1"/>
        <v>256.8</v>
      </c>
    </row>
    <row r="104" spans="1:6" x14ac:dyDescent="0.35">
      <c r="A104" s="9" t="s">
        <v>221</v>
      </c>
      <c r="B104" s="6">
        <v>34.6</v>
      </c>
      <c r="C104" s="6">
        <v>77.599999999999994</v>
      </c>
      <c r="D104" s="6">
        <v>83.4</v>
      </c>
      <c r="E104" s="6">
        <v>64.099999999999994</v>
      </c>
      <c r="F104" s="6">
        <f t="shared" si="1"/>
        <v>259.7</v>
      </c>
    </row>
    <row r="105" spans="1:6" x14ac:dyDescent="0.35">
      <c r="A105" s="9" t="s">
        <v>222</v>
      </c>
      <c r="B105" s="6">
        <v>34.200000000000003</v>
      </c>
      <c r="C105" s="6">
        <v>79.400000000000006</v>
      </c>
      <c r="D105" s="6">
        <v>84.1</v>
      </c>
      <c r="E105" s="6">
        <v>64.900000000000006</v>
      </c>
      <c r="F105" s="6">
        <f t="shared" si="1"/>
        <v>262.60000000000002</v>
      </c>
    </row>
    <row r="106" spans="1:6" x14ac:dyDescent="0.35">
      <c r="A106" s="9" t="s">
        <v>223</v>
      </c>
      <c r="B106" s="6">
        <v>33.799999999999997</v>
      </c>
      <c r="C106" s="6">
        <v>81.2</v>
      </c>
      <c r="D106" s="6">
        <v>84.8</v>
      </c>
      <c r="E106" s="6">
        <v>65.7</v>
      </c>
      <c r="F106" s="6">
        <f t="shared" si="1"/>
        <v>265.5</v>
      </c>
    </row>
    <row r="107" spans="1:6" x14ac:dyDescent="0.35">
      <c r="A107" s="9" t="s">
        <v>224</v>
      </c>
      <c r="B107" s="6">
        <v>33.4</v>
      </c>
      <c r="C107" s="6">
        <v>83</v>
      </c>
      <c r="D107" s="6">
        <v>85.5</v>
      </c>
      <c r="E107" s="6">
        <v>66.5</v>
      </c>
      <c r="F107" s="6">
        <f t="shared" si="1"/>
        <v>268.39999999999998</v>
      </c>
    </row>
    <row r="108" spans="1:6" x14ac:dyDescent="0.35">
      <c r="A108" s="9" t="s">
        <v>225</v>
      </c>
      <c r="B108" s="6">
        <v>33</v>
      </c>
      <c r="C108" s="6">
        <v>84.8</v>
      </c>
      <c r="D108" s="6">
        <v>86.2</v>
      </c>
      <c r="E108" s="6">
        <v>67.3</v>
      </c>
      <c r="F108" s="6">
        <f t="shared" si="1"/>
        <v>271.3</v>
      </c>
    </row>
    <row r="109" spans="1:6" x14ac:dyDescent="0.35">
      <c r="A109" s="9" t="s">
        <v>226</v>
      </c>
      <c r="B109" s="6">
        <v>32.6</v>
      </c>
      <c r="C109" s="6">
        <v>86.6</v>
      </c>
      <c r="D109" s="6">
        <v>86.9</v>
      </c>
      <c r="E109" s="6">
        <v>68.099999999999994</v>
      </c>
      <c r="F109" s="6">
        <f t="shared" si="1"/>
        <v>274.2</v>
      </c>
    </row>
    <row r="110" spans="1:6" x14ac:dyDescent="0.35">
      <c r="A110" s="9" t="s">
        <v>227</v>
      </c>
      <c r="B110" s="6">
        <v>32.200000000000003</v>
      </c>
      <c r="C110" s="6">
        <v>88.4</v>
      </c>
      <c r="D110" s="6">
        <v>87.6</v>
      </c>
      <c r="E110" s="6">
        <v>68.900000000000006</v>
      </c>
      <c r="F110" s="6">
        <f t="shared" si="1"/>
        <v>277.10000000000002</v>
      </c>
    </row>
    <row r="111" spans="1:6" x14ac:dyDescent="0.35">
      <c r="A111" s="9" t="s">
        <v>228</v>
      </c>
      <c r="B111" s="6">
        <v>31.8</v>
      </c>
      <c r="C111" s="6">
        <v>90.2</v>
      </c>
      <c r="D111" s="6">
        <v>88.3</v>
      </c>
      <c r="E111" s="6">
        <v>69.7</v>
      </c>
      <c r="F111" s="6">
        <f t="shared" si="1"/>
        <v>280</v>
      </c>
    </row>
    <row r="112" spans="1:6" x14ac:dyDescent="0.35">
      <c r="A112" s="9" t="s">
        <v>229</v>
      </c>
      <c r="B112" s="6">
        <v>31.4</v>
      </c>
      <c r="C112" s="6">
        <v>92</v>
      </c>
      <c r="D112" s="6">
        <v>89</v>
      </c>
      <c r="E112" s="6">
        <v>70.5</v>
      </c>
      <c r="F112" s="6">
        <f t="shared" si="1"/>
        <v>282.89999999999998</v>
      </c>
    </row>
    <row r="113" spans="1:6" x14ac:dyDescent="0.35">
      <c r="A113" s="9" t="s">
        <v>26</v>
      </c>
      <c r="B113" s="6">
        <v>71</v>
      </c>
      <c r="C113" s="6">
        <v>67</v>
      </c>
      <c r="D113" s="6">
        <v>78</v>
      </c>
      <c r="E113" s="6">
        <v>59</v>
      </c>
      <c r="F113" s="6">
        <f t="shared" si="1"/>
        <v>275</v>
      </c>
    </row>
    <row r="114" spans="1:6" x14ac:dyDescent="0.35">
      <c r="A114" s="9" t="s">
        <v>51</v>
      </c>
      <c r="B114" s="6">
        <v>63</v>
      </c>
      <c r="C114" s="6">
        <v>68</v>
      </c>
      <c r="D114" s="6">
        <v>80</v>
      </c>
      <c r="E114" s="6">
        <v>60</v>
      </c>
      <c r="F114" s="6">
        <f t="shared" si="1"/>
        <v>271</v>
      </c>
    </row>
    <row r="115" spans="1:6" x14ac:dyDescent="0.35">
      <c r="A115" s="9" t="s">
        <v>230</v>
      </c>
      <c r="B115" s="6">
        <v>31</v>
      </c>
      <c r="C115" s="6">
        <v>93.8</v>
      </c>
      <c r="D115" s="6">
        <v>89.7</v>
      </c>
      <c r="E115" s="6">
        <v>71.3</v>
      </c>
      <c r="F115" s="6">
        <f t="shared" si="1"/>
        <v>285.8</v>
      </c>
    </row>
    <row r="116" spans="1:6" x14ac:dyDescent="0.35">
      <c r="A116" s="9" t="s">
        <v>231</v>
      </c>
      <c r="B116" s="6">
        <v>36.200000000000003</v>
      </c>
      <c r="C116" s="6">
        <v>95.6</v>
      </c>
      <c r="D116" s="6">
        <v>90.4</v>
      </c>
      <c r="E116" s="6">
        <v>72.099999999999994</v>
      </c>
      <c r="F116" s="6">
        <f t="shared" si="1"/>
        <v>294.3</v>
      </c>
    </row>
    <row r="117" spans="1:6" x14ac:dyDescent="0.35">
      <c r="A117" s="9" t="s">
        <v>232</v>
      </c>
      <c r="B117" s="6">
        <v>35.799999999999997</v>
      </c>
      <c r="C117" s="6">
        <v>97.4</v>
      </c>
      <c r="D117" s="6">
        <v>91.1</v>
      </c>
      <c r="E117" s="6">
        <v>72.900000000000006</v>
      </c>
      <c r="F117" s="6">
        <f t="shared" si="1"/>
        <v>297.2</v>
      </c>
    </row>
    <row r="118" spans="1:6" x14ac:dyDescent="0.35">
      <c r="A118" s="9" t="s">
        <v>233</v>
      </c>
      <c r="B118" s="6">
        <v>35.4</v>
      </c>
      <c r="C118" s="6">
        <v>99.2</v>
      </c>
      <c r="D118" s="6">
        <v>91.8</v>
      </c>
      <c r="E118" s="6">
        <v>73.7</v>
      </c>
      <c r="F118" s="6">
        <f t="shared" si="1"/>
        <v>300.09999999999997</v>
      </c>
    </row>
    <row r="119" spans="1:6" x14ac:dyDescent="0.35">
      <c r="A119" s="9" t="s">
        <v>234</v>
      </c>
      <c r="B119" s="6">
        <v>35</v>
      </c>
      <c r="C119" s="6">
        <v>83</v>
      </c>
      <c r="D119" s="6">
        <v>85.5</v>
      </c>
      <c r="E119" s="6">
        <v>66.5</v>
      </c>
      <c r="F119" s="6">
        <f t="shared" si="1"/>
        <v>270</v>
      </c>
    </row>
    <row r="120" spans="1:6" x14ac:dyDescent="0.35">
      <c r="A120" s="9" t="s">
        <v>235</v>
      </c>
      <c r="B120" s="6">
        <v>34.6</v>
      </c>
      <c r="C120" s="6">
        <v>84.8</v>
      </c>
      <c r="D120" s="6">
        <v>86.2</v>
      </c>
      <c r="E120" s="6">
        <v>67.3</v>
      </c>
      <c r="F120" s="6">
        <f t="shared" si="1"/>
        <v>272.90000000000003</v>
      </c>
    </row>
    <row r="121" spans="1:6" x14ac:dyDescent="0.35">
      <c r="A121" s="9" t="s">
        <v>236</v>
      </c>
      <c r="B121" s="6">
        <v>34.200000000000003</v>
      </c>
      <c r="C121" s="6">
        <v>86.6</v>
      </c>
      <c r="D121" s="6">
        <v>86.9</v>
      </c>
      <c r="E121" s="6">
        <v>68.099999999999994</v>
      </c>
      <c r="F121" s="6">
        <f t="shared" si="1"/>
        <v>275.79999999999995</v>
      </c>
    </row>
    <row r="122" spans="1:6" x14ac:dyDescent="0.35">
      <c r="A122" s="9" t="s">
        <v>237</v>
      </c>
      <c r="B122" s="6">
        <v>33.799999999999997</v>
      </c>
      <c r="C122" s="6">
        <v>88.4</v>
      </c>
      <c r="D122" s="6">
        <v>87.6</v>
      </c>
      <c r="E122" s="6">
        <v>68.900000000000006</v>
      </c>
      <c r="F122" s="6">
        <f t="shared" si="1"/>
        <v>278.70000000000005</v>
      </c>
    </row>
    <row r="123" spans="1:6" x14ac:dyDescent="0.35">
      <c r="A123" s="9" t="s">
        <v>238</v>
      </c>
      <c r="B123" s="6">
        <v>33.4</v>
      </c>
      <c r="C123" s="6">
        <v>90.2</v>
      </c>
      <c r="D123" s="6">
        <v>88.3</v>
      </c>
      <c r="E123" s="6">
        <v>69.7</v>
      </c>
      <c r="F123" s="6">
        <f t="shared" si="1"/>
        <v>281.59999999999997</v>
      </c>
    </row>
    <row r="124" spans="1:6" x14ac:dyDescent="0.35">
      <c r="A124" s="9" t="s">
        <v>239</v>
      </c>
      <c r="B124" s="6">
        <v>33</v>
      </c>
      <c r="C124" s="6">
        <v>92</v>
      </c>
      <c r="D124" s="6">
        <v>89</v>
      </c>
      <c r="E124" s="6">
        <v>70.5</v>
      </c>
      <c r="F124" s="6">
        <f t="shared" si="1"/>
        <v>284.5</v>
      </c>
    </row>
    <row r="125" spans="1:6" x14ac:dyDescent="0.35">
      <c r="A125" s="9" t="s">
        <v>52</v>
      </c>
      <c r="B125" s="6">
        <v>62.6</v>
      </c>
      <c r="C125" s="6">
        <v>67</v>
      </c>
      <c r="D125" s="6">
        <v>78</v>
      </c>
      <c r="E125" s="6">
        <v>59</v>
      </c>
      <c r="F125" s="6">
        <f t="shared" si="1"/>
        <v>266.60000000000002</v>
      </c>
    </row>
    <row r="126" spans="1:6" x14ac:dyDescent="0.35">
      <c r="A126" s="9" t="s">
        <v>240</v>
      </c>
      <c r="B126" s="6">
        <v>32.6</v>
      </c>
      <c r="C126" s="6">
        <v>93.8</v>
      </c>
      <c r="D126" s="6">
        <v>89.7</v>
      </c>
      <c r="E126" s="6">
        <v>71.3</v>
      </c>
      <c r="F126" s="6">
        <f t="shared" si="1"/>
        <v>287.40000000000003</v>
      </c>
    </row>
    <row r="127" spans="1:6" x14ac:dyDescent="0.35">
      <c r="A127" s="9" t="s">
        <v>241</v>
      </c>
      <c r="B127" s="6">
        <v>32.200000000000003</v>
      </c>
      <c r="C127" s="6">
        <v>95.6</v>
      </c>
      <c r="D127" s="6">
        <v>90.4</v>
      </c>
      <c r="E127" s="6">
        <v>72.099999999999994</v>
      </c>
      <c r="F127" s="6">
        <f t="shared" si="1"/>
        <v>290.29999999999995</v>
      </c>
    </row>
    <row r="128" spans="1:6" x14ac:dyDescent="0.35">
      <c r="A128" s="9" t="s">
        <v>242</v>
      </c>
      <c r="B128" s="6">
        <v>31.8</v>
      </c>
      <c r="C128" s="6">
        <v>97.4</v>
      </c>
      <c r="D128" s="6">
        <v>91.1</v>
      </c>
      <c r="E128" s="6">
        <v>72.900000000000006</v>
      </c>
      <c r="F128" s="6">
        <f t="shared" si="1"/>
        <v>293.20000000000005</v>
      </c>
    </row>
    <row r="129" spans="1:6" x14ac:dyDescent="0.35">
      <c r="A129" s="9" t="s">
        <v>243</v>
      </c>
      <c r="B129" s="6">
        <v>31.4</v>
      </c>
      <c r="C129" s="6">
        <v>99.2</v>
      </c>
      <c r="D129" s="6">
        <v>91.8</v>
      </c>
      <c r="E129" s="6">
        <v>73.7</v>
      </c>
      <c r="F129" s="6">
        <f t="shared" si="1"/>
        <v>296.09999999999997</v>
      </c>
    </row>
    <row r="130" spans="1:6" x14ac:dyDescent="0.35">
      <c r="A130" s="9" t="s">
        <v>244</v>
      </c>
      <c r="B130" s="6">
        <v>31</v>
      </c>
      <c r="C130" s="6">
        <v>70</v>
      </c>
      <c r="D130" s="6">
        <v>82</v>
      </c>
      <c r="E130" s="6">
        <v>61</v>
      </c>
      <c r="F130" s="6">
        <f t="shared" ref="F130:F193" si="2">SUM(B130:E130)</f>
        <v>244</v>
      </c>
    </row>
    <row r="131" spans="1:6" x14ac:dyDescent="0.35">
      <c r="A131" s="9" t="s">
        <v>245</v>
      </c>
      <c r="B131" s="6">
        <v>36.200000000000003</v>
      </c>
      <c r="C131" s="6">
        <v>73</v>
      </c>
      <c r="D131" s="6">
        <v>81</v>
      </c>
      <c r="E131" s="6">
        <v>62</v>
      </c>
      <c r="F131" s="6">
        <f t="shared" si="2"/>
        <v>252.2</v>
      </c>
    </row>
    <row r="132" spans="1:6" x14ac:dyDescent="0.35">
      <c r="A132" s="9" t="s">
        <v>246</v>
      </c>
      <c r="B132" s="6">
        <v>35.799999999999997</v>
      </c>
      <c r="C132" s="6">
        <v>74</v>
      </c>
      <c r="D132" s="6">
        <v>82</v>
      </c>
      <c r="E132" s="6">
        <v>62.5</v>
      </c>
      <c r="F132" s="6">
        <f t="shared" si="2"/>
        <v>254.3</v>
      </c>
    </row>
    <row r="133" spans="1:6" x14ac:dyDescent="0.35">
      <c r="A133" s="9" t="s">
        <v>247</v>
      </c>
      <c r="B133" s="6">
        <v>35.4</v>
      </c>
      <c r="C133" s="6">
        <v>75.8</v>
      </c>
      <c r="D133" s="6">
        <v>82.7</v>
      </c>
      <c r="E133" s="6">
        <v>63.3</v>
      </c>
      <c r="F133" s="6">
        <f t="shared" si="2"/>
        <v>257.2</v>
      </c>
    </row>
    <row r="134" spans="1:6" x14ac:dyDescent="0.35">
      <c r="A134" s="9" t="s">
        <v>248</v>
      </c>
      <c r="B134" s="6">
        <v>35</v>
      </c>
      <c r="C134" s="6">
        <v>77.599999999999994</v>
      </c>
      <c r="D134" s="6">
        <v>83.4</v>
      </c>
      <c r="E134" s="6">
        <v>64.099999999999994</v>
      </c>
      <c r="F134" s="6">
        <f t="shared" si="2"/>
        <v>260.10000000000002</v>
      </c>
    </row>
    <row r="135" spans="1:6" x14ac:dyDescent="0.35">
      <c r="A135" s="9" t="s">
        <v>249</v>
      </c>
      <c r="B135" s="6">
        <v>34.6</v>
      </c>
      <c r="C135" s="6">
        <v>79.400000000000006</v>
      </c>
      <c r="D135" s="6">
        <v>84.1</v>
      </c>
      <c r="E135" s="6">
        <v>64.900000000000006</v>
      </c>
      <c r="F135" s="6">
        <f t="shared" si="2"/>
        <v>263</v>
      </c>
    </row>
    <row r="136" spans="1:6" x14ac:dyDescent="0.35">
      <c r="A136" s="9" t="s">
        <v>53</v>
      </c>
      <c r="B136" s="6">
        <v>62.2</v>
      </c>
      <c r="C136" s="6">
        <v>70</v>
      </c>
      <c r="D136" s="6">
        <v>82</v>
      </c>
      <c r="E136" s="6">
        <v>61</v>
      </c>
      <c r="F136" s="6">
        <f t="shared" si="2"/>
        <v>275.2</v>
      </c>
    </row>
    <row r="137" spans="1:6" x14ac:dyDescent="0.35">
      <c r="A137" s="9" t="s">
        <v>250</v>
      </c>
      <c r="B137" s="6">
        <v>34.200000000000003</v>
      </c>
      <c r="C137" s="6">
        <v>81.2</v>
      </c>
      <c r="D137" s="6">
        <v>84.8</v>
      </c>
      <c r="E137" s="6">
        <v>65.7</v>
      </c>
      <c r="F137" s="6">
        <f t="shared" si="2"/>
        <v>265.89999999999998</v>
      </c>
    </row>
    <row r="138" spans="1:6" x14ac:dyDescent="0.35">
      <c r="A138" s="9" t="s">
        <v>251</v>
      </c>
      <c r="B138" s="6">
        <v>33.799999999999997</v>
      </c>
      <c r="C138" s="6">
        <v>83</v>
      </c>
      <c r="D138" s="6">
        <v>85.5</v>
      </c>
      <c r="E138" s="6">
        <v>66.5</v>
      </c>
      <c r="F138" s="6">
        <f t="shared" si="2"/>
        <v>268.8</v>
      </c>
    </row>
    <row r="139" spans="1:6" x14ac:dyDescent="0.35">
      <c r="A139" s="9" t="s">
        <v>252</v>
      </c>
      <c r="B139" s="6">
        <v>33.4</v>
      </c>
      <c r="C139" s="6">
        <v>84.8</v>
      </c>
      <c r="D139" s="6">
        <v>86.2</v>
      </c>
      <c r="E139" s="6">
        <v>67.3</v>
      </c>
      <c r="F139" s="6">
        <f t="shared" si="2"/>
        <v>271.7</v>
      </c>
    </row>
    <row r="140" spans="1:6" x14ac:dyDescent="0.35">
      <c r="A140" s="9" t="s">
        <v>253</v>
      </c>
      <c r="B140" s="6">
        <v>33</v>
      </c>
      <c r="C140" s="6">
        <v>86.6</v>
      </c>
      <c r="D140" s="6">
        <v>86.9</v>
      </c>
      <c r="E140" s="6">
        <v>68.099999999999994</v>
      </c>
      <c r="F140" s="6">
        <f t="shared" si="2"/>
        <v>274.60000000000002</v>
      </c>
    </row>
    <row r="141" spans="1:6" x14ac:dyDescent="0.35">
      <c r="A141" s="9" t="s">
        <v>254</v>
      </c>
      <c r="B141" s="6">
        <v>32.6</v>
      </c>
      <c r="C141" s="6">
        <v>88.4</v>
      </c>
      <c r="D141" s="6">
        <v>87.6</v>
      </c>
      <c r="E141" s="6">
        <v>68.900000000000006</v>
      </c>
      <c r="F141" s="6">
        <f t="shared" si="2"/>
        <v>277.5</v>
      </c>
    </row>
    <row r="142" spans="1:6" x14ac:dyDescent="0.35">
      <c r="A142" s="9" t="s">
        <v>255</v>
      </c>
      <c r="B142" s="6">
        <v>32.200000000000003</v>
      </c>
      <c r="C142" s="6">
        <v>90.2</v>
      </c>
      <c r="D142" s="6">
        <v>88.3</v>
      </c>
      <c r="E142" s="6">
        <v>69.7</v>
      </c>
      <c r="F142" s="6">
        <f t="shared" si="2"/>
        <v>280.39999999999998</v>
      </c>
    </row>
    <row r="143" spans="1:6" x14ac:dyDescent="0.35">
      <c r="A143" s="9" t="s">
        <v>256</v>
      </c>
      <c r="B143" s="6">
        <v>31.8</v>
      </c>
      <c r="C143" s="6">
        <v>92</v>
      </c>
      <c r="D143" s="6">
        <v>89</v>
      </c>
      <c r="E143" s="6">
        <v>70.5</v>
      </c>
      <c r="F143" s="6">
        <f t="shared" si="2"/>
        <v>283.3</v>
      </c>
    </row>
    <row r="144" spans="1:6" x14ac:dyDescent="0.35">
      <c r="A144" s="9" t="s">
        <v>257</v>
      </c>
      <c r="B144" s="6">
        <v>31.4</v>
      </c>
      <c r="C144" s="6">
        <v>93.8</v>
      </c>
      <c r="D144" s="6">
        <v>89.7</v>
      </c>
      <c r="E144" s="6">
        <v>71.3</v>
      </c>
      <c r="F144" s="6">
        <f t="shared" si="2"/>
        <v>286.2</v>
      </c>
    </row>
    <row r="145" spans="1:6" x14ac:dyDescent="0.35">
      <c r="A145" s="9" t="s">
        <v>258</v>
      </c>
      <c r="B145" s="6">
        <v>31</v>
      </c>
      <c r="C145" s="6">
        <v>95.6</v>
      </c>
      <c r="D145" s="6">
        <v>90.4</v>
      </c>
      <c r="E145" s="6">
        <v>72.099999999999994</v>
      </c>
      <c r="F145" s="6">
        <f t="shared" si="2"/>
        <v>289.10000000000002</v>
      </c>
    </row>
    <row r="146" spans="1:6" x14ac:dyDescent="0.35">
      <c r="A146" s="9" t="s">
        <v>259</v>
      </c>
      <c r="B146" s="6">
        <v>37.799999999999997</v>
      </c>
      <c r="C146" s="6">
        <v>97.4</v>
      </c>
      <c r="D146" s="6">
        <v>91.1</v>
      </c>
      <c r="E146" s="6">
        <v>72.900000000000006</v>
      </c>
      <c r="F146" s="6">
        <f t="shared" si="2"/>
        <v>299.2</v>
      </c>
    </row>
    <row r="147" spans="1:6" x14ac:dyDescent="0.35">
      <c r="A147" s="9" t="s">
        <v>54</v>
      </c>
      <c r="B147" s="6">
        <v>61.8</v>
      </c>
      <c r="C147" s="6">
        <v>73</v>
      </c>
      <c r="D147" s="6">
        <v>81</v>
      </c>
      <c r="E147" s="6">
        <v>62</v>
      </c>
      <c r="F147" s="6">
        <f t="shared" si="2"/>
        <v>277.8</v>
      </c>
    </row>
    <row r="148" spans="1:6" x14ac:dyDescent="0.35">
      <c r="A148" s="9" t="s">
        <v>260</v>
      </c>
      <c r="B148" s="6">
        <v>37.4</v>
      </c>
      <c r="C148" s="6">
        <v>99.2</v>
      </c>
      <c r="D148" s="6">
        <v>91.8</v>
      </c>
      <c r="E148" s="6">
        <v>73.7</v>
      </c>
      <c r="F148" s="6">
        <f t="shared" si="2"/>
        <v>302.09999999999997</v>
      </c>
    </row>
    <row r="149" spans="1:6" x14ac:dyDescent="0.35">
      <c r="A149" s="9" t="s">
        <v>261</v>
      </c>
      <c r="B149" s="6">
        <v>37</v>
      </c>
      <c r="C149" s="6">
        <v>83</v>
      </c>
      <c r="D149" s="6">
        <v>85.5</v>
      </c>
      <c r="E149" s="6">
        <v>66.5</v>
      </c>
      <c r="F149" s="6">
        <f t="shared" si="2"/>
        <v>272</v>
      </c>
    </row>
    <row r="150" spans="1:6" x14ac:dyDescent="0.35">
      <c r="A150" s="9" t="s">
        <v>262</v>
      </c>
      <c r="B150" s="6">
        <v>36.6</v>
      </c>
      <c r="C150" s="6">
        <v>84.8</v>
      </c>
      <c r="D150" s="6">
        <v>86.2</v>
      </c>
      <c r="E150" s="6">
        <v>67.3</v>
      </c>
      <c r="F150" s="6">
        <f t="shared" si="2"/>
        <v>274.90000000000003</v>
      </c>
    </row>
    <row r="151" spans="1:6" x14ac:dyDescent="0.35">
      <c r="A151" s="9" t="s">
        <v>263</v>
      </c>
      <c r="B151" s="6">
        <v>36.200000000000003</v>
      </c>
      <c r="C151" s="6">
        <v>86.6</v>
      </c>
      <c r="D151" s="6">
        <v>86.9</v>
      </c>
      <c r="E151" s="6">
        <v>68.099999999999994</v>
      </c>
      <c r="F151" s="6">
        <f t="shared" si="2"/>
        <v>277.79999999999995</v>
      </c>
    </row>
    <row r="152" spans="1:6" x14ac:dyDescent="0.35">
      <c r="A152" s="9" t="s">
        <v>264</v>
      </c>
      <c r="B152" s="6">
        <v>35.799999999999997</v>
      </c>
      <c r="C152" s="6">
        <v>88.4</v>
      </c>
      <c r="D152" s="6">
        <v>87.6</v>
      </c>
      <c r="E152" s="6">
        <v>68.900000000000006</v>
      </c>
      <c r="F152" s="6">
        <f t="shared" si="2"/>
        <v>280.70000000000005</v>
      </c>
    </row>
    <row r="153" spans="1:6" x14ac:dyDescent="0.35">
      <c r="A153" s="9" t="s">
        <v>265</v>
      </c>
      <c r="B153" s="6">
        <v>35.4</v>
      </c>
      <c r="C153" s="6">
        <v>90.2</v>
      </c>
      <c r="D153" s="6">
        <v>88.3</v>
      </c>
      <c r="E153" s="6">
        <v>69.7</v>
      </c>
      <c r="F153" s="6">
        <f t="shared" si="2"/>
        <v>283.59999999999997</v>
      </c>
    </row>
    <row r="154" spans="1:6" x14ac:dyDescent="0.35">
      <c r="A154" s="9" t="s">
        <v>266</v>
      </c>
      <c r="B154" s="6">
        <v>35</v>
      </c>
      <c r="C154" s="6">
        <v>92</v>
      </c>
      <c r="D154" s="6">
        <v>89</v>
      </c>
      <c r="E154" s="6">
        <v>70.5</v>
      </c>
      <c r="F154" s="6">
        <f t="shared" si="2"/>
        <v>286.5</v>
      </c>
    </row>
    <row r="155" spans="1:6" x14ac:dyDescent="0.35">
      <c r="A155" s="9" t="s">
        <v>267</v>
      </c>
      <c r="B155" s="6">
        <v>34.6</v>
      </c>
      <c r="C155" s="6">
        <v>93.8</v>
      </c>
      <c r="D155" s="6">
        <v>89.7</v>
      </c>
      <c r="E155" s="6">
        <v>71.3</v>
      </c>
      <c r="F155" s="6">
        <f t="shared" si="2"/>
        <v>289.40000000000003</v>
      </c>
    </row>
    <row r="156" spans="1:6" x14ac:dyDescent="0.35">
      <c r="A156" s="9" t="s">
        <v>268</v>
      </c>
      <c r="B156" s="6">
        <v>34.200000000000003</v>
      </c>
      <c r="C156" s="6">
        <v>95.6</v>
      </c>
      <c r="D156" s="6">
        <v>90.4</v>
      </c>
      <c r="E156" s="6">
        <v>72.099999999999994</v>
      </c>
      <c r="F156" s="6">
        <f t="shared" si="2"/>
        <v>292.3</v>
      </c>
    </row>
    <row r="157" spans="1:6" x14ac:dyDescent="0.35">
      <c r="A157" s="9" t="s">
        <v>269</v>
      </c>
      <c r="B157" s="6">
        <v>33.799999999999997</v>
      </c>
      <c r="C157" s="6">
        <v>97.4</v>
      </c>
      <c r="D157" s="6">
        <v>91.1</v>
      </c>
      <c r="E157" s="6">
        <v>72.900000000000006</v>
      </c>
      <c r="F157" s="6">
        <f t="shared" si="2"/>
        <v>295.2</v>
      </c>
    </row>
    <row r="158" spans="1:6" x14ac:dyDescent="0.35">
      <c r="A158" s="9" t="s">
        <v>55</v>
      </c>
      <c r="B158" s="6">
        <v>61.4</v>
      </c>
      <c r="C158" s="6">
        <v>74</v>
      </c>
      <c r="D158" s="6">
        <v>82</v>
      </c>
      <c r="E158" s="6">
        <v>62.5</v>
      </c>
      <c r="F158" s="6">
        <f t="shared" si="2"/>
        <v>279.89999999999998</v>
      </c>
    </row>
    <row r="159" spans="1:6" x14ac:dyDescent="0.35">
      <c r="A159" s="9" t="s">
        <v>270</v>
      </c>
      <c r="B159" s="6">
        <v>33.4</v>
      </c>
      <c r="C159" s="6">
        <v>99.2</v>
      </c>
      <c r="D159" s="6">
        <v>91.8</v>
      </c>
      <c r="E159" s="6">
        <v>73.7</v>
      </c>
      <c r="F159" s="6">
        <f t="shared" si="2"/>
        <v>298.09999999999997</v>
      </c>
    </row>
    <row r="160" spans="1:6" x14ac:dyDescent="0.35">
      <c r="A160" s="9" t="s">
        <v>271</v>
      </c>
      <c r="B160" s="6">
        <v>33</v>
      </c>
      <c r="C160" s="6">
        <v>99.233618233618202</v>
      </c>
      <c r="D160" s="6">
        <v>91.737891737891701</v>
      </c>
      <c r="E160" s="6">
        <v>73.698005698005701</v>
      </c>
      <c r="F160" s="6">
        <f t="shared" si="2"/>
        <v>297.66951566951559</v>
      </c>
    </row>
    <row r="161" spans="1:6" x14ac:dyDescent="0.35">
      <c r="A161" s="9" t="s">
        <v>272</v>
      </c>
      <c r="B161" s="6">
        <v>32.6</v>
      </c>
      <c r="C161" s="6">
        <v>81.2</v>
      </c>
      <c r="D161" s="6">
        <v>84.8</v>
      </c>
      <c r="E161" s="6">
        <v>65.7</v>
      </c>
      <c r="F161" s="6">
        <f t="shared" si="2"/>
        <v>264.3</v>
      </c>
    </row>
    <row r="162" spans="1:6" x14ac:dyDescent="0.35">
      <c r="A162" s="9" t="s">
        <v>273</v>
      </c>
      <c r="B162" s="6">
        <v>32.200000000000003</v>
      </c>
      <c r="C162" s="6">
        <v>83</v>
      </c>
      <c r="D162" s="6">
        <v>85.5</v>
      </c>
      <c r="E162" s="6">
        <v>66.5</v>
      </c>
      <c r="F162" s="6">
        <f t="shared" si="2"/>
        <v>267.2</v>
      </c>
    </row>
    <row r="163" spans="1:6" x14ac:dyDescent="0.35">
      <c r="A163" s="9" t="s">
        <v>274</v>
      </c>
      <c r="B163" s="6">
        <v>31.8</v>
      </c>
      <c r="C163" s="6">
        <v>84.8</v>
      </c>
      <c r="D163" s="6">
        <v>86.2</v>
      </c>
      <c r="E163" s="6">
        <v>67.3</v>
      </c>
      <c r="F163" s="6">
        <f t="shared" si="2"/>
        <v>270.10000000000002</v>
      </c>
    </row>
    <row r="164" spans="1:6" x14ac:dyDescent="0.35">
      <c r="A164" s="9" t="s">
        <v>275</v>
      </c>
      <c r="B164" s="6">
        <v>31.4</v>
      </c>
      <c r="C164" s="6">
        <v>86.6</v>
      </c>
      <c r="D164" s="6">
        <v>86.9</v>
      </c>
      <c r="E164" s="6">
        <v>68.099999999999994</v>
      </c>
      <c r="F164" s="6">
        <f t="shared" si="2"/>
        <v>273</v>
      </c>
    </row>
    <row r="165" spans="1:6" x14ac:dyDescent="0.35">
      <c r="A165" s="9" t="s">
        <v>276</v>
      </c>
      <c r="B165" s="6">
        <v>31</v>
      </c>
      <c r="C165" s="6">
        <v>88.4</v>
      </c>
      <c r="D165" s="6">
        <v>87.6</v>
      </c>
      <c r="E165" s="6">
        <v>68.900000000000006</v>
      </c>
      <c r="F165" s="6">
        <f t="shared" si="2"/>
        <v>275.89999999999998</v>
      </c>
    </row>
    <row r="166" spans="1:6" x14ac:dyDescent="0.35">
      <c r="A166" s="9" t="s">
        <v>277</v>
      </c>
      <c r="B166" s="6">
        <v>70</v>
      </c>
      <c r="C166" s="6">
        <v>90.2</v>
      </c>
      <c r="D166" s="6">
        <v>88.3</v>
      </c>
      <c r="E166" s="6">
        <v>69.7</v>
      </c>
      <c r="F166" s="6">
        <f t="shared" si="2"/>
        <v>318.2</v>
      </c>
    </row>
    <row r="167" spans="1:6" x14ac:dyDescent="0.35">
      <c r="A167" s="9" t="s">
        <v>278</v>
      </c>
      <c r="B167" s="6">
        <v>71</v>
      </c>
      <c r="C167" s="6">
        <v>92</v>
      </c>
      <c r="D167" s="6">
        <v>89</v>
      </c>
      <c r="E167" s="6">
        <v>70.5</v>
      </c>
      <c r="F167" s="6">
        <f t="shared" si="2"/>
        <v>322.5</v>
      </c>
    </row>
    <row r="168" spans="1:6" x14ac:dyDescent="0.35">
      <c r="A168" s="9" t="s">
        <v>279</v>
      </c>
      <c r="B168" s="6">
        <v>70</v>
      </c>
      <c r="C168" s="6">
        <v>93.8</v>
      </c>
      <c r="D168" s="6">
        <v>89.7</v>
      </c>
      <c r="E168" s="6">
        <v>71.3</v>
      </c>
      <c r="F168" s="6">
        <f t="shared" si="2"/>
        <v>324.8</v>
      </c>
    </row>
    <row r="169" spans="1:6" x14ac:dyDescent="0.35">
      <c r="A169" s="9" t="s">
        <v>56</v>
      </c>
      <c r="B169" s="6">
        <v>61</v>
      </c>
      <c r="C169" s="6">
        <v>75.8</v>
      </c>
      <c r="D169" s="6">
        <v>82.7</v>
      </c>
      <c r="E169" s="6">
        <v>63.3</v>
      </c>
      <c r="F169" s="6">
        <f t="shared" si="2"/>
        <v>282.8</v>
      </c>
    </row>
    <row r="170" spans="1:6" x14ac:dyDescent="0.35">
      <c r="A170" s="9" t="s">
        <v>280</v>
      </c>
      <c r="B170" s="6">
        <v>69</v>
      </c>
      <c r="C170" s="6">
        <v>95.6</v>
      </c>
      <c r="D170" s="6">
        <v>90.4</v>
      </c>
      <c r="E170" s="6">
        <v>72.099999999999994</v>
      </c>
      <c r="F170" s="6">
        <f t="shared" si="2"/>
        <v>327.10000000000002</v>
      </c>
    </row>
    <row r="171" spans="1:6" x14ac:dyDescent="0.35">
      <c r="A171" s="9" t="s">
        <v>281</v>
      </c>
      <c r="B171" s="6">
        <v>69</v>
      </c>
      <c r="C171" s="6">
        <v>97.4</v>
      </c>
      <c r="D171" s="6">
        <v>91.1</v>
      </c>
      <c r="E171" s="6">
        <v>72.900000000000006</v>
      </c>
      <c r="F171" s="6">
        <f t="shared" si="2"/>
        <v>330.4</v>
      </c>
    </row>
    <row r="172" spans="1:6" x14ac:dyDescent="0.35">
      <c r="A172" s="9" t="s">
        <v>282</v>
      </c>
      <c r="B172" s="6">
        <v>68.599999999999994</v>
      </c>
      <c r="C172" s="6">
        <v>99.2</v>
      </c>
      <c r="D172" s="6">
        <v>91.8</v>
      </c>
      <c r="E172" s="6">
        <v>73.7</v>
      </c>
      <c r="F172" s="6">
        <f t="shared" si="2"/>
        <v>333.3</v>
      </c>
    </row>
    <row r="173" spans="1:6" x14ac:dyDescent="0.35">
      <c r="A173" s="9" t="s">
        <v>283</v>
      </c>
      <c r="B173" s="6">
        <v>68.2</v>
      </c>
      <c r="C173" s="6">
        <v>83</v>
      </c>
      <c r="D173" s="6">
        <v>85.5</v>
      </c>
      <c r="E173" s="6">
        <v>66.5</v>
      </c>
      <c r="F173" s="6">
        <f t="shared" si="2"/>
        <v>303.2</v>
      </c>
    </row>
    <row r="174" spans="1:6" x14ac:dyDescent="0.35">
      <c r="A174" s="9" t="s">
        <v>284</v>
      </c>
      <c r="B174" s="6">
        <v>67.8</v>
      </c>
      <c r="C174" s="6">
        <v>84.8</v>
      </c>
      <c r="D174" s="6">
        <v>86.2</v>
      </c>
      <c r="E174" s="6">
        <v>67.3</v>
      </c>
      <c r="F174" s="6">
        <f t="shared" si="2"/>
        <v>306.10000000000002</v>
      </c>
    </row>
    <row r="175" spans="1:6" x14ac:dyDescent="0.35">
      <c r="A175" s="9" t="s">
        <v>285</v>
      </c>
      <c r="B175" s="6">
        <v>67.400000000000006</v>
      </c>
      <c r="C175" s="6">
        <v>86.6</v>
      </c>
      <c r="D175" s="6">
        <v>86.9</v>
      </c>
      <c r="E175" s="6">
        <v>68.099999999999994</v>
      </c>
      <c r="F175" s="6">
        <f t="shared" si="2"/>
        <v>309</v>
      </c>
    </row>
    <row r="176" spans="1:6" x14ac:dyDescent="0.35">
      <c r="A176" s="9" t="s">
        <v>286</v>
      </c>
      <c r="B176" s="6">
        <v>67</v>
      </c>
      <c r="C176" s="6">
        <v>88.4</v>
      </c>
      <c r="D176" s="6">
        <v>87.6</v>
      </c>
      <c r="E176" s="6">
        <v>68.900000000000006</v>
      </c>
      <c r="F176" s="6">
        <f t="shared" si="2"/>
        <v>311.89999999999998</v>
      </c>
    </row>
    <row r="177" spans="1:6" x14ac:dyDescent="0.35">
      <c r="A177" s="9" t="s">
        <v>287</v>
      </c>
      <c r="B177" s="6">
        <v>66.599999999999994</v>
      </c>
      <c r="C177" s="6">
        <v>90.2</v>
      </c>
      <c r="D177" s="6">
        <v>88.3</v>
      </c>
      <c r="E177" s="6">
        <v>69.7</v>
      </c>
      <c r="F177" s="6">
        <f t="shared" si="2"/>
        <v>314.8</v>
      </c>
    </row>
    <row r="178" spans="1:6" x14ac:dyDescent="0.35">
      <c r="A178" s="9" t="s">
        <v>288</v>
      </c>
      <c r="B178" s="6">
        <v>66.2</v>
      </c>
      <c r="C178" s="6">
        <v>92</v>
      </c>
      <c r="D178" s="6">
        <v>89</v>
      </c>
      <c r="E178" s="6">
        <v>70.5</v>
      </c>
      <c r="F178" s="6">
        <f t="shared" si="2"/>
        <v>317.7</v>
      </c>
    </row>
    <row r="179" spans="1:6" x14ac:dyDescent="0.35">
      <c r="A179" s="9" t="s">
        <v>289</v>
      </c>
      <c r="B179" s="6">
        <v>65.8</v>
      </c>
      <c r="C179" s="6">
        <v>93.8</v>
      </c>
      <c r="D179" s="6">
        <v>89.7</v>
      </c>
      <c r="E179" s="6">
        <v>71.3</v>
      </c>
      <c r="F179" s="6">
        <f t="shared" si="2"/>
        <v>320.60000000000002</v>
      </c>
    </row>
    <row r="180" spans="1:6" x14ac:dyDescent="0.35">
      <c r="A180" s="9" t="s">
        <v>57</v>
      </c>
      <c r="B180" s="6">
        <v>60.6</v>
      </c>
      <c r="C180" s="6">
        <v>77.599999999999994</v>
      </c>
      <c r="D180" s="6">
        <v>83.4</v>
      </c>
      <c r="E180" s="6">
        <v>64.099999999999994</v>
      </c>
      <c r="F180" s="6">
        <f t="shared" si="2"/>
        <v>285.7</v>
      </c>
    </row>
    <row r="181" spans="1:6" x14ac:dyDescent="0.35">
      <c r="A181" s="9" t="s">
        <v>290</v>
      </c>
      <c r="B181" s="6">
        <v>65.400000000000006</v>
      </c>
      <c r="C181" s="6">
        <v>95.6</v>
      </c>
      <c r="D181" s="6">
        <v>90.4</v>
      </c>
      <c r="E181" s="6">
        <v>72.099999999999994</v>
      </c>
      <c r="F181" s="6">
        <f t="shared" si="2"/>
        <v>323.5</v>
      </c>
    </row>
    <row r="182" spans="1:6" x14ac:dyDescent="0.35">
      <c r="A182" s="9" t="s">
        <v>291</v>
      </c>
      <c r="B182" s="6">
        <v>65</v>
      </c>
      <c r="C182" s="6">
        <v>97.4</v>
      </c>
      <c r="D182" s="6">
        <v>91.1</v>
      </c>
      <c r="E182" s="6">
        <v>72.900000000000006</v>
      </c>
      <c r="F182" s="6">
        <f t="shared" si="2"/>
        <v>326.39999999999998</v>
      </c>
    </row>
    <row r="183" spans="1:6" x14ac:dyDescent="0.35">
      <c r="A183" s="9" t="s">
        <v>292</v>
      </c>
      <c r="B183" s="6">
        <v>64.599999999999994</v>
      </c>
      <c r="C183" s="6">
        <v>99.2</v>
      </c>
      <c r="D183" s="6">
        <v>91.8</v>
      </c>
      <c r="E183" s="6">
        <v>73.7</v>
      </c>
      <c r="F183" s="6">
        <f t="shared" si="2"/>
        <v>329.3</v>
      </c>
    </row>
    <row r="184" spans="1:6" x14ac:dyDescent="0.35">
      <c r="A184" s="9" t="s">
        <v>293</v>
      </c>
      <c r="B184" s="6">
        <v>64.2</v>
      </c>
      <c r="C184" s="6">
        <v>99.233618233618202</v>
      </c>
      <c r="D184" s="6">
        <v>91.737891737891701</v>
      </c>
      <c r="E184" s="6">
        <v>73.698005698005701</v>
      </c>
      <c r="F184" s="6">
        <f t="shared" si="2"/>
        <v>328.86951566951564</v>
      </c>
    </row>
    <row r="185" spans="1:6" x14ac:dyDescent="0.35">
      <c r="A185" s="9" t="s">
        <v>294</v>
      </c>
      <c r="B185" s="6">
        <v>63.8</v>
      </c>
      <c r="C185" s="6">
        <v>81.2</v>
      </c>
      <c r="D185" s="6">
        <v>84.8</v>
      </c>
      <c r="E185" s="6">
        <v>65.7</v>
      </c>
      <c r="F185" s="6">
        <f t="shared" si="2"/>
        <v>295.5</v>
      </c>
    </row>
    <row r="186" spans="1:6" x14ac:dyDescent="0.35">
      <c r="A186" s="9" t="s">
        <v>295</v>
      </c>
      <c r="B186" s="6">
        <v>63.4</v>
      </c>
      <c r="C186" s="6">
        <v>83</v>
      </c>
      <c r="D186" s="6">
        <v>85.5</v>
      </c>
      <c r="E186" s="6">
        <v>66.5</v>
      </c>
      <c r="F186" s="6">
        <f t="shared" si="2"/>
        <v>298.39999999999998</v>
      </c>
    </row>
    <row r="187" spans="1:6" x14ac:dyDescent="0.35">
      <c r="A187" s="9" t="s">
        <v>296</v>
      </c>
      <c r="B187" s="6">
        <v>63</v>
      </c>
      <c r="C187" s="6">
        <v>84.8</v>
      </c>
      <c r="D187" s="6">
        <v>86.2</v>
      </c>
      <c r="E187" s="6">
        <v>67.3</v>
      </c>
      <c r="F187" s="6">
        <f t="shared" si="2"/>
        <v>301.3</v>
      </c>
    </row>
    <row r="188" spans="1:6" x14ac:dyDescent="0.35">
      <c r="A188" s="9" t="s">
        <v>297</v>
      </c>
      <c r="B188" s="6">
        <v>62.6</v>
      </c>
      <c r="C188" s="6">
        <v>86.6</v>
      </c>
      <c r="D188" s="6">
        <v>86.9</v>
      </c>
      <c r="E188" s="6">
        <v>68.099999999999994</v>
      </c>
      <c r="F188" s="6">
        <f t="shared" si="2"/>
        <v>304.2</v>
      </c>
    </row>
    <row r="189" spans="1:6" x14ac:dyDescent="0.35">
      <c r="A189" s="9" t="s">
        <v>298</v>
      </c>
      <c r="B189" s="6">
        <v>62.2</v>
      </c>
      <c r="C189" s="6">
        <v>88.4</v>
      </c>
      <c r="D189" s="6">
        <v>87.6</v>
      </c>
      <c r="E189" s="6">
        <v>68.900000000000006</v>
      </c>
      <c r="F189" s="6">
        <f t="shared" si="2"/>
        <v>307.10000000000002</v>
      </c>
    </row>
    <row r="190" spans="1:6" x14ac:dyDescent="0.35">
      <c r="A190" s="9" t="s">
        <v>299</v>
      </c>
      <c r="B190" s="6">
        <v>61.8</v>
      </c>
      <c r="C190" s="6">
        <v>90.2</v>
      </c>
      <c r="D190" s="6">
        <v>88.3</v>
      </c>
      <c r="E190" s="6">
        <v>69.7</v>
      </c>
      <c r="F190" s="6">
        <f t="shared" si="2"/>
        <v>310</v>
      </c>
    </row>
    <row r="191" spans="1:6" x14ac:dyDescent="0.35">
      <c r="A191" s="9" t="s">
        <v>58</v>
      </c>
      <c r="B191" s="6">
        <v>60.2</v>
      </c>
      <c r="C191" s="6">
        <v>79.400000000000006</v>
      </c>
      <c r="D191" s="6">
        <v>84.1</v>
      </c>
      <c r="E191" s="6">
        <v>64.900000000000006</v>
      </c>
      <c r="F191" s="6">
        <f t="shared" si="2"/>
        <v>288.60000000000002</v>
      </c>
    </row>
    <row r="192" spans="1:6" x14ac:dyDescent="0.35">
      <c r="A192" s="9" t="s">
        <v>300</v>
      </c>
      <c r="B192" s="6">
        <v>61.4</v>
      </c>
      <c r="C192" s="6">
        <v>92</v>
      </c>
      <c r="D192" s="6">
        <v>89</v>
      </c>
      <c r="E192" s="6">
        <v>70.5</v>
      </c>
      <c r="F192" s="6">
        <f t="shared" si="2"/>
        <v>312.89999999999998</v>
      </c>
    </row>
    <row r="193" spans="1:6" x14ac:dyDescent="0.35">
      <c r="A193" s="9" t="s">
        <v>301</v>
      </c>
      <c r="B193" s="6">
        <v>61</v>
      </c>
      <c r="C193" s="6">
        <v>93.8</v>
      </c>
      <c r="D193" s="6">
        <v>89.7</v>
      </c>
      <c r="E193" s="6">
        <v>71.3</v>
      </c>
      <c r="F193" s="6">
        <f t="shared" si="2"/>
        <v>315.8</v>
      </c>
    </row>
    <row r="194" spans="1:6" x14ac:dyDescent="0.35">
      <c r="A194" s="9" t="s">
        <v>302</v>
      </c>
      <c r="B194" s="6">
        <v>60.6</v>
      </c>
      <c r="C194" s="6">
        <v>95.6</v>
      </c>
      <c r="D194" s="6">
        <v>90.4</v>
      </c>
      <c r="E194" s="6">
        <v>72.099999999999994</v>
      </c>
      <c r="F194" s="6">
        <f t="shared" ref="F194:F257" si="3">SUM(B194:E194)</f>
        <v>318.7</v>
      </c>
    </row>
    <row r="195" spans="1:6" x14ac:dyDescent="0.35">
      <c r="A195" s="9" t="s">
        <v>303</v>
      </c>
      <c r="B195" s="6">
        <v>60.2</v>
      </c>
      <c r="C195" s="6">
        <v>97.4</v>
      </c>
      <c r="D195" s="6">
        <v>91.1</v>
      </c>
      <c r="E195" s="6">
        <v>72.900000000000006</v>
      </c>
      <c r="F195" s="6">
        <f t="shared" si="3"/>
        <v>321.60000000000002</v>
      </c>
    </row>
    <row r="196" spans="1:6" x14ac:dyDescent="0.35">
      <c r="A196" s="9" t="s">
        <v>304</v>
      </c>
      <c r="B196" s="6">
        <v>59.8</v>
      </c>
      <c r="C196" s="6">
        <v>99.2</v>
      </c>
      <c r="D196" s="6">
        <v>91.8</v>
      </c>
      <c r="E196" s="6">
        <v>73.7</v>
      </c>
      <c r="F196" s="6">
        <f t="shared" si="3"/>
        <v>324.5</v>
      </c>
    </row>
    <row r="197" spans="1:6" x14ac:dyDescent="0.35">
      <c r="A197" s="9" t="s">
        <v>305</v>
      </c>
      <c r="B197" s="6">
        <v>59.4</v>
      </c>
      <c r="C197" s="6">
        <v>83</v>
      </c>
      <c r="D197" s="6">
        <v>85.5</v>
      </c>
      <c r="E197" s="6">
        <v>66.5</v>
      </c>
      <c r="F197" s="6">
        <f t="shared" si="3"/>
        <v>294.39999999999998</v>
      </c>
    </row>
    <row r="198" spans="1:6" x14ac:dyDescent="0.35">
      <c r="A198" s="9" t="s">
        <v>306</v>
      </c>
      <c r="B198" s="6">
        <v>59</v>
      </c>
      <c r="C198" s="6">
        <v>84.8</v>
      </c>
      <c r="D198" s="6">
        <v>86.2</v>
      </c>
      <c r="E198" s="6">
        <v>67.3</v>
      </c>
      <c r="F198" s="6">
        <f t="shared" si="3"/>
        <v>297.3</v>
      </c>
    </row>
    <row r="199" spans="1:6" x14ac:dyDescent="0.35">
      <c r="A199" s="9" t="s">
        <v>307</v>
      </c>
      <c r="B199" s="6">
        <v>58.6</v>
      </c>
      <c r="C199" s="6">
        <v>86.6</v>
      </c>
      <c r="D199" s="6">
        <v>86.9</v>
      </c>
      <c r="E199" s="6">
        <v>68.099999999999994</v>
      </c>
      <c r="F199" s="6">
        <f t="shared" si="3"/>
        <v>300.2</v>
      </c>
    </row>
    <row r="200" spans="1:6" x14ac:dyDescent="0.35">
      <c r="A200" s="9" t="s">
        <v>308</v>
      </c>
      <c r="B200" s="6">
        <v>58.2</v>
      </c>
      <c r="C200" s="6">
        <v>88.4</v>
      </c>
      <c r="D200" s="6">
        <v>87.6</v>
      </c>
      <c r="E200" s="6">
        <v>68.900000000000006</v>
      </c>
      <c r="F200" s="6">
        <f t="shared" si="3"/>
        <v>303.10000000000002</v>
      </c>
    </row>
    <row r="201" spans="1:6" x14ac:dyDescent="0.35">
      <c r="A201" s="9" t="s">
        <v>309</v>
      </c>
      <c r="B201" s="6">
        <v>57.8</v>
      </c>
      <c r="C201" s="6">
        <v>90.2</v>
      </c>
      <c r="D201" s="6">
        <v>88.3</v>
      </c>
      <c r="E201" s="6">
        <v>69.7</v>
      </c>
      <c r="F201" s="6">
        <f t="shared" si="3"/>
        <v>306</v>
      </c>
    </row>
    <row r="202" spans="1:6" x14ac:dyDescent="0.35">
      <c r="A202" s="9" t="s">
        <v>59</v>
      </c>
      <c r="B202" s="6">
        <v>59.8</v>
      </c>
      <c r="C202" s="6">
        <v>81.2</v>
      </c>
      <c r="D202" s="6">
        <v>84.8</v>
      </c>
      <c r="E202" s="6">
        <v>65.7</v>
      </c>
      <c r="F202" s="6">
        <f t="shared" si="3"/>
        <v>291.5</v>
      </c>
    </row>
    <row r="203" spans="1:6" x14ac:dyDescent="0.35">
      <c r="A203" s="9" t="s">
        <v>310</v>
      </c>
      <c r="B203" s="6">
        <v>57.4</v>
      </c>
      <c r="C203" s="6">
        <v>92</v>
      </c>
      <c r="D203" s="6">
        <v>89</v>
      </c>
      <c r="E203" s="6">
        <v>70.5</v>
      </c>
      <c r="F203" s="6">
        <f t="shared" si="3"/>
        <v>308.89999999999998</v>
      </c>
    </row>
    <row r="204" spans="1:6" x14ac:dyDescent="0.35">
      <c r="A204" s="9" t="s">
        <v>311</v>
      </c>
      <c r="B204" s="6">
        <v>57</v>
      </c>
      <c r="C204" s="6">
        <v>93.8</v>
      </c>
      <c r="D204" s="6">
        <v>89.7</v>
      </c>
      <c r="E204" s="6">
        <v>71.3</v>
      </c>
      <c r="F204" s="6">
        <f t="shared" si="3"/>
        <v>311.8</v>
      </c>
    </row>
    <row r="205" spans="1:6" x14ac:dyDescent="0.35">
      <c r="A205" s="9" t="s">
        <v>312</v>
      </c>
      <c r="B205" s="6">
        <v>56.6</v>
      </c>
      <c r="C205" s="6">
        <v>95.6</v>
      </c>
      <c r="D205" s="6">
        <v>90.4</v>
      </c>
      <c r="E205" s="6">
        <v>72.099999999999994</v>
      </c>
      <c r="F205" s="6">
        <f t="shared" si="3"/>
        <v>314.7</v>
      </c>
    </row>
    <row r="206" spans="1:6" x14ac:dyDescent="0.35">
      <c r="A206" s="9" t="s">
        <v>313</v>
      </c>
      <c r="B206" s="6">
        <v>56.2</v>
      </c>
      <c r="C206" s="6">
        <v>97.4</v>
      </c>
      <c r="D206" s="6">
        <v>91.1</v>
      </c>
      <c r="E206" s="6">
        <v>72.900000000000006</v>
      </c>
      <c r="F206" s="6">
        <f t="shared" si="3"/>
        <v>317.60000000000002</v>
      </c>
    </row>
    <row r="207" spans="1:6" x14ac:dyDescent="0.35">
      <c r="A207" s="9" t="s">
        <v>314</v>
      </c>
      <c r="B207" s="6">
        <v>55.8</v>
      </c>
      <c r="C207" s="6">
        <v>99.2</v>
      </c>
      <c r="D207" s="6">
        <v>91.8</v>
      </c>
      <c r="E207" s="6">
        <v>73.7</v>
      </c>
      <c r="F207" s="6">
        <f t="shared" si="3"/>
        <v>320.5</v>
      </c>
    </row>
    <row r="208" spans="1:6" x14ac:dyDescent="0.35">
      <c r="A208" s="9" t="s">
        <v>315</v>
      </c>
      <c r="B208" s="6">
        <v>55.4</v>
      </c>
      <c r="C208" s="6">
        <v>99.233618233618202</v>
      </c>
      <c r="D208" s="6">
        <v>91.737891737891701</v>
      </c>
      <c r="E208" s="6">
        <v>73.698005698005701</v>
      </c>
      <c r="F208" s="6">
        <f t="shared" si="3"/>
        <v>320.06951566951562</v>
      </c>
    </row>
    <row r="209" spans="1:6" x14ac:dyDescent="0.35">
      <c r="A209" s="9" t="s">
        <v>316</v>
      </c>
      <c r="B209" s="6">
        <v>55</v>
      </c>
      <c r="C209" s="6">
        <v>81.2</v>
      </c>
      <c r="D209" s="6">
        <v>84.8</v>
      </c>
      <c r="E209" s="6">
        <v>65.7</v>
      </c>
      <c r="F209" s="6">
        <f t="shared" si="3"/>
        <v>286.7</v>
      </c>
    </row>
    <row r="210" spans="1:6" x14ac:dyDescent="0.35">
      <c r="A210" s="9" t="s">
        <v>317</v>
      </c>
      <c r="B210" s="6">
        <v>54.6</v>
      </c>
      <c r="C210" s="6">
        <v>83</v>
      </c>
      <c r="D210" s="6">
        <v>85.5</v>
      </c>
      <c r="E210" s="6">
        <v>66.5</v>
      </c>
      <c r="F210" s="6">
        <f t="shared" si="3"/>
        <v>289.60000000000002</v>
      </c>
    </row>
    <row r="211" spans="1:6" x14ac:dyDescent="0.35">
      <c r="A211" s="9" t="s">
        <v>318</v>
      </c>
      <c r="B211" s="6">
        <v>54.2</v>
      </c>
      <c r="C211" s="6">
        <v>84.8</v>
      </c>
      <c r="D211" s="6">
        <v>86.2</v>
      </c>
      <c r="E211" s="6">
        <v>67.3</v>
      </c>
      <c r="F211" s="6">
        <f t="shared" si="3"/>
        <v>292.5</v>
      </c>
    </row>
    <row r="212" spans="1:6" x14ac:dyDescent="0.35">
      <c r="A212" s="9" t="s">
        <v>319</v>
      </c>
      <c r="B212" s="6">
        <v>53.8</v>
      </c>
      <c r="C212" s="6">
        <v>86.6</v>
      </c>
      <c r="D212" s="6">
        <v>86.9</v>
      </c>
      <c r="E212" s="6">
        <v>68.099999999999994</v>
      </c>
      <c r="F212" s="6">
        <f t="shared" si="3"/>
        <v>295.39999999999998</v>
      </c>
    </row>
    <row r="213" spans="1:6" x14ac:dyDescent="0.35">
      <c r="A213" s="9" t="s">
        <v>60</v>
      </c>
      <c r="B213" s="6">
        <v>59.4</v>
      </c>
      <c r="C213" s="6">
        <v>83</v>
      </c>
      <c r="D213" s="6">
        <v>85.5</v>
      </c>
      <c r="E213" s="6">
        <v>66.5</v>
      </c>
      <c r="F213" s="6">
        <f t="shared" si="3"/>
        <v>294.39999999999998</v>
      </c>
    </row>
    <row r="214" spans="1:6" x14ac:dyDescent="0.35">
      <c r="A214" s="9" t="s">
        <v>320</v>
      </c>
      <c r="B214" s="6">
        <v>53.4</v>
      </c>
      <c r="C214" s="6">
        <v>88.4</v>
      </c>
      <c r="D214" s="6">
        <v>87.6</v>
      </c>
      <c r="E214" s="6">
        <v>68.900000000000006</v>
      </c>
      <c r="F214" s="6">
        <f t="shared" si="3"/>
        <v>298.3</v>
      </c>
    </row>
    <row r="215" spans="1:6" x14ac:dyDescent="0.35">
      <c r="A215" s="9" t="s">
        <v>321</v>
      </c>
      <c r="B215" s="6">
        <v>53</v>
      </c>
      <c r="C215" s="6">
        <v>90.2</v>
      </c>
      <c r="D215" s="6">
        <v>88.3</v>
      </c>
      <c r="E215" s="6">
        <v>69.7</v>
      </c>
      <c r="F215" s="6">
        <f t="shared" si="3"/>
        <v>301.2</v>
      </c>
    </row>
    <row r="216" spans="1:6" x14ac:dyDescent="0.35">
      <c r="A216" s="9" t="s">
        <v>322</v>
      </c>
      <c r="B216" s="6">
        <v>52.6</v>
      </c>
      <c r="C216" s="6">
        <v>92</v>
      </c>
      <c r="D216" s="6">
        <v>89</v>
      </c>
      <c r="E216" s="6">
        <v>70.5</v>
      </c>
      <c r="F216" s="6">
        <f t="shared" si="3"/>
        <v>304.10000000000002</v>
      </c>
    </row>
    <row r="217" spans="1:6" x14ac:dyDescent="0.35">
      <c r="A217" s="9" t="s">
        <v>323</v>
      </c>
      <c r="B217" s="6">
        <v>52.2</v>
      </c>
      <c r="C217" s="6">
        <v>93.8</v>
      </c>
      <c r="D217" s="6">
        <v>89.7</v>
      </c>
      <c r="E217" s="6">
        <v>71.3</v>
      </c>
      <c r="F217" s="6">
        <f t="shared" si="3"/>
        <v>307</v>
      </c>
    </row>
    <row r="218" spans="1:6" x14ac:dyDescent="0.35">
      <c r="A218" s="9" t="s">
        <v>324</v>
      </c>
      <c r="B218" s="6">
        <v>51.8</v>
      </c>
      <c r="C218" s="6">
        <v>95.6</v>
      </c>
      <c r="D218" s="6">
        <v>90.4</v>
      </c>
      <c r="E218" s="6">
        <v>72.099999999999994</v>
      </c>
      <c r="F218" s="6">
        <f t="shared" si="3"/>
        <v>309.89999999999998</v>
      </c>
    </row>
    <row r="219" spans="1:6" x14ac:dyDescent="0.35">
      <c r="A219" s="9" t="s">
        <v>325</v>
      </c>
      <c r="B219" s="6">
        <v>51.4</v>
      </c>
      <c r="C219" s="6">
        <v>97.4</v>
      </c>
      <c r="D219" s="6">
        <v>91.1</v>
      </c>
      <c r="E219" s="6">
        <v>72.900000000000006</v>
      </c>
      <c r="F219" s="6">
        <f t="shared" si="3"/>
        <v>312.8</v>
      </c>
    </row>
    <row r="220" spans="1:6" x14ac:dyDescent="0.35">
      <c r="A220" s="9" t="s">
        <v>326</v>
      </c>
      <c r="B220" s="6">
        <v>51</v>
      </c>
      <c r="C220" s="6">
        <v>99.2</v>
      </c>
      <c r="D220" s="6">
        <v>91.8</v>
      </c>
      <c r="E220" s="6">
        <v>73.7</v>
      </c>
      <c r="F220" s="6">
        <f t="shared" si="3"/>
        <v>315.7</v>
      </c>
    </row>
    <row r="221" spans="1:6" x14ac:dyDescent="0.35">
      <c r="A221" s="9" t="s">
        <v>327</v>
      </c>
      <c r="B221" s="6">
        <v>50.6</v>
      </c>
      <c r="C221" s="6">
        <v>83</v>
      </c>
      <c r="D221" s="6">
        <v>85.5</v>
      </c>
      <c r="E221" s="6">
        <v>66.5</v>
      </c>
      <c r="F221" s="6">
        <f t="shared" si="3"/>
        <v>285.60000000000002</v>
      </c>
    </row>
    <row r="222" spans="1:6" x14ac:dyDescent="0.35">
      <c r="A222" s="9" t="s">
        <v>328</v>
      </c>
      <c r="B222" s="6">
        <v>50.2</v>
      </c>
      <c r="C222" s="6">
        <v>84.8</v>
      </c>
      <c r="D222" s="6">
        <v>86.2</v>
      </c>
      <c r="E222" s="6">
        <v>67.3</v>
      </c>
      <c r="F222" s="6">
        <f t="shared" si="3"/>
        <v>288.5</v>
      </c>
    </row>
    <row r="223" spans="1:6" x14ac:dyDescent="0.35">
      <c r="A223" s="9" t="s">
        <v>329</v>
      </c>
      <c r="B223" s="6">
        <v>49.8</v>
      </c>
      <c r="C223" s="6">
        <v>86.6</v>
      </c>
      <c r="D223" s="6">
        <v>86.9</v>
      </c>
      <c r="E223" s="6">
        <v>68.099999999999994</v>
      </c>
      <c r="F223" s="6">
        <f t="shared" si="3"/>
        <v>291.39999999999998</v>
      </c>
    </row>
    <row r="224" spans="1:6" x14ac:dyDescent="0.35">
      <c r="A224" s="9" t="s">
        <v>28</v>
      </c>
      <c r="B224" s="6">
        <v>70</v>
      </c>
      <c r="C224" s="6">
        <v>70</v>
      </c>
      <c r="D224" s="6">
        <v>82</v>
      </c>
      <c r="E224" s="6">
        <v>61</v>
      </c>
      <c r="F224" s="6">
        <f t="shared" si="3"/>
        <v>283</v>
      </c>
    </row>
    <row r="225" spans="1:6" x14ac:dyDescent="0.35">
      <c r="A225" s="9" t="s">
        <v>61</v>
      </c>
      <c r="B225" s="6">
        <v>59</v>
      </c>
      <c r="C225" s="6">
        <v>84.8</v>
      </c>
      <c r="D225" s="6">
        <v>86.2</v>
      </c>
      <c r="E225" s="6">
        <v>67.3</v>
      </c>
      <c r="F225" s="6">
        <f t="shared" si="3"/>
        <v>297.3</v>
      </c>
    </row>
    <row r="226" spans="1:6" x14ac:dyDescent="0.35">
      <c r="A226" s="9" t="s">
        <v>330</v>
      </c>
      <c r="B226" s="6">
        <v>49.4</v>
      </c>
      <c r="C226" s="6">
        <v>88.4</v>
      </c>
      <c r="D226" s="6">
        <v>87.6</v>
      </c>
      <c r="E226" s="6">
        <v>68.900000000000006</v>
      </c>
      <c r="F226" s="6">
        <f t="shared" si="3"/>
        <v>294.3</v>
      </c>
    </row>
    <row r="227" spans="1:6" x14ac:dyDescent="0.35">
      <c r="A227" s="9" t="s">
        <v>331</v>
      </c>
      <c r="B227" s="6">
        <v>49</v>
      </c>
      <c r="C227" s="6">
        <v>90.2</v>
      </c>
      <c r="D227" s="6">
        <v>88.3</v>
      </c>
      <c r="E227" s="6">
        <v>69.7</v>
      </c>
      <c r="F227" s="6">
        <f t="shared" si="3"/>
        <v>297.2</v>
      </c>
    </row>
    <row r="228" spans="1:6" x14ac:dyDescent="0.35">
      <c r="A228" s="9" t="s">
        <v>332</v>
      </c>
      <c r="B228" s="6">
        <v>48.6</v>
      </c>
      <c r="C228" s="6">
        <v>92</v>
      </c>
      <c r="D228" s="6">
        <v>89</v>
      </c>
      <c r="E228" s="6">
        <v>70.5</v>
      </c>
      <c r="F228" s="6">
        <f t="shared" si="3"/>
        <v>300.10000000000002</v>
      </c>
    </row>
    <row r="229" spans="1:6" x14ac:dyDescent="0.35">
      <c r="A229" s="9" t="s">
        <v>333</v>
      </c>
      <c r="B229" s="6">
        <v>48.2</v>
      </c>
      <c r="C229" s="6">
        <v>93.8</v>
      </c>
      <c r="D229" s="6">
        <v>89.7</v>
      </c>
      <c r="E229" s="6">
        <v>71.3</v>
      </c>
      <c r="F229" s="6">
        <f t="shared" si="3"/>
        <v>303</v>
      </c>
    </row>
    <row r="230" spans="1:6" x14ac:dyDescent="0.35">
      <c r="A230" s="9" t="s">
        <v>334</v>
      </c>
      <c r="B230" s="6">
        <v>47.8</v>
      </c>
      <c r="C230" s="6">
        <v>95.6</v>
      </c>
      <c r="D230" s="6">
        <v>90.4</v>
      </c>
      <c r="E230" s="6">
        <v>72.099999999999994</v>
      </c>
      <c r="F230" s="6">
        <f t="shared" si="3"/>
        <v>305.89999999999998</v>
      </c>
    </row>
    <row r="231" spans="1:6" x14ac:dyDescent="0.35">
      <c r="A231" s="9" t="s">
        <v>335</v>
      </c>
      <c r="B231" s="6">
        <v>47.4</v>
      </c>
      <c r="C231" s="6">
        <v>97.4</v>
      </c>
      <c r="D231" s="6">
        <v>91.1</v>
      </c>
      <c r="E231" s="6">
        <v>72.900000000000006</v>
      </c>
      <c r="F231" s="6">
        <f t="shared" si="3"/>
        <v>308.8</v>
      </c>
    </row>
    <row r="232" spans="1:6" x14ac:dyDescent="0.35">
      <c r="A232" s="9" t="s">
        <v>336</v>
      </c>
      <c r="B232" s="6">
        <v>47</v>
      </c>
      <c r="C232" s="6">
        <v>99.2</v>
      </c>
      <c r="D232" s="6">
        <v>91.8</v>
      </c>
      <c r="E232" s="6">
        <v>73.7</v>
      </c>
      <c r="F232" s="6">
        <f t="shared" si="3"/>
        <v>311.7</v>
      </c>
    </row>
    <row r="233" spans="1:6" x14ac:dyDescent="0.35">
      <c r="A233" s="9" t="s">
        <v>337</v>
      </c>
      <c r="B233" s="6">
        <v>46.6</v>
      </c>
      <c r="C233" s="6">
        <v>99.233618233618202</v>
      </c>
      <c r="D233" s="6">
        <v>91.737891737891701</v>
      </c>
      <c r="E233" s="6">
        <v>73.698005698005701</v>
      </c>
      <c r="F233" s="6">
        <f t="shared" si="3"/>
        <v>311.26951566951561</v>
      </c>
    </row>
    <row r="234" spans="1:6" x14ac:dyDescent="0.35">
      <c r="A234" s="9" t="s">
        <v>338</v>
      </c>
      <c r="B234" s="6">
        <v>46.2</v>
      </c>
      <c r="C234" s="6">
        <v>81.2</v>
      </c>
      <c r="D234" s="6">
        <v>84.8</v>
      </c>
      <c r="E234" s="6">
        <v>65.7</v>
      </c>
      <c r="F234" s="6">
        <f t="shared" si="3"/>
        <v>277.89999999999998</v>
      </c>
    </row>
    <row r="235" spans="1:6" x14ac:dyDescent="0.35">
      <c r="A235" s="9" t="s">
        <v>339</v>
      </c>
      <c r="B235" s="6">
        <v>45.8</v>
      </c>
      <c r="C235" s="6">
        <v>83</v>
      </c>
      <c r="D235" s="6">
        <v>85.5</v>
      </c>
      <c r="E235" s="6">
        <v>66.5</v>
      </c>
      <c r="F235" s="6">
        <f t="shared" si="3"/>
        <v>280.8</v>
      </c>
    </row>
    <row r="236" spans="1:6" x14ac:dyDescent="0.35">
      <c r="A236" s="9" t="s">
        <v>62</v>
      </c>
      <c r="B236" s="6">
        <v>58.6</v>
      </c>
      <c r="C236" s="6">
        <v>86.6</v>
      </c>
      <c r="D236" s="6">
        <v>86.9</v>
      </c>
      <c r="E236" s="6">
        <v>68.099999999999994</v>
      </c>
      <c r="F236" s="6">
        <f t="shared" si="3"/>
        <v>300.2</v>
      </c>
    </row>
    <row r="237" spans="1:6" x14ac:dyDescent="0.35">
      <c r="A237" s="9" t="s">
        <v>340</v>
      </c>
      <c r="B237" s="6">
        <v>45.4</v>
      </c>
      <c r="C237" s="6">
        <v>84.8</v>
      </c>
      <c r="D237" s="6">
        <v>86.2</v>
      </c>
      <c r="E237" s="6">
        <v>67.3</v>
      </c>
      <c r="F237" s="6">
        <f t="shared" si="3"/>
        <v>283.7</v>
      </c>
    </row>
    <row r="238" spans="1:6" x14ac:dyDescent="0.35">
      <c r="A238" s="9" t="s">
        <v>341</v>
      </c>
      <c r="B238" s="6">
        <v>45</v>
      </c>
      <c r="C238" s="6">
        <v>86.6</v>
      </c>
      <c r="D238" s="6">
        <v>86.9</v>
      </c>
      <c r="E238" s="6">
        <v>68.099999999999994</v>
      </c>
      <c r="F238" s="6">
        <f t="shared" si="3"/>
        <v>286.60000000000002</v>
      </c>
    </row>
    <row r="239" spans="1:6" x14ac:dyDescent="0.35">
      <c r="A239" s="9" t="s">
        <v>63</v>
      </c>
      <c r="B239" s="6">
        <v>58.2</v>
      </c>
      <c r="C239" s="6">
        <v>88.4</v>
      </c>
      <c r="D239" s="6">
        <v>87.6</v>
      </c>
      <c r="E239" s="6">
        <v>68.900000000000006</v>
      </c>
      <c r="F239" s="6">
        <f t="shared" si="3"/>
        <v>303.10000000000002</v>
      </c>
    </row>
    <row r="240" spans="1:6" x14ac:dyDescent="0.35">
      <c r="A240" s="9" t="s">
        <v>64</v>
      </c>
      <c r="B240" s="6">
        <v>57.8</v>
      </c>
      <c r="C240" s="6">
        <v>90.2</v>
      </c>
      <c r="D240" s="6">
        <v>88.3</v>
      </c>
      <c r="E240" s="6">
        <v>69.7</v>
      </c>
      <c r="F240" s="6">
        <f t="shared" si="3"/>
        <v>306</v>
      </c>
    </row>
    <row r="241" spans="1:6" x14ac:dyDescent="0.35">
      <c r="A241" s="9" t="s">
        <v>65</v>
      </c>
      <c r="B241" s="6">
        <v>57.4</v>
      </c>
      <c r="C241" s="6">
        <v>92</v>
      </c>
      <c r="D241" s="6">
        <v>89</v>
      </c>
      <c r="E241" s="6">
        <v>70.5</v>
      </c>
      <c r="F241" s="6">
        <f t="shared" si="3"/>
        <v>308.89999999999998</v>
      </c>
    </row>
    <row r="242" spans="1:6" x14ac:dyDescent="0.35">
      <c r="A242" s="9" t="s">
        <v>66</v>
      </c>
      <c r="B242" s="6">
        <v>57</v>
      </c>
      <c r="C242" s="6">
        <v>93.8</v>
      </c>
      <c r="D242" s="6">
        <v>89.7</v>
      </c>
      <c r="E242" s="6">
        <v>71.3</v>
      </c>
      <c r="F242" s="6">
        <f t="shared" si="3"/>
        <v>311.8</v>
      </c>
    </row>
    <row r="243" spans="1:6" x14ac:dyDescent="0.35">
      <c r="A243" s="9" t="s">
        <v>67</v>
      </c>
      <c r="B243" s="6">
        <v>56.6</v>
      </c>
      <c r="C243" s="6">
        <v>95.6</v>
      </c>
      <c r="D243" s="6">
        <v>90.4</v>
      </c>
      <c r="E243" s="6">
        <v>72.099999999999994</v>
      </c>
      <c r="F243" s="6">
        <f t="shared" si="3"/>
        <v>314.7</v>
      </c>
    </row>
    <row r="244" spans="1:6" x14ac:dyDescent="0.35">
      <c r="A244" s="9" t="s">
        <v>68</v>
      </c>
      <c r="B244" s="6">
        <v>56.2</v>
      </c>
      <c r="C244" s="6">
        <v>97.4</v>
      </c>
      <c r="D244" s="6">
        <v>91.1</v>
      </c>
      <c r="E244" s="6">
        <v>72.900000000000006</v>
      </c>
      <c r="F244" s="6">
        <f t="shared" si="3"/>
        <v>317.60000000000002</v>
      </c>
    </row>
    <row r="245" spans="1:6" x14ac:dyDescent="0.35">
      <c r="A245" s="9" t="s">
        <v>69</v>
      </c>
      <c r="B245" s="6">
        <v>55.8</v>
      </c>
      <c r="C245" s="6">
        <v>99.2</v>
      </c>
      <c r="D245" s="6">
        <v>91.8</v>
      </c>
      <c r="E245" s="6">
        <v>73.7</v>
      </c>
      <c r="F245" s="6">
        <f t="shared" si="3"/>
        <v>320.5</v>
      </c>
    </row>
    <row r="246" spans="1:6" x14ac:dyDescent="0.35">
      <c r="A246" s="9" t="s">
        <v>70</v>
      </c>
      <c r="B246" s="6">
        <v>55.4</v>
      </c>
      <c r="C246" s="6">
        <v>68</v>
      </c>
      <c r="D246" s="6">
        <v>80</v>
      </c>
      <c r="E246" s="6">
        <v>60</v>
      </c>
      <c r="F246" s="6">
        <f t="shared" si="3"/>
        <v>263.39999999999998</v>
      </c>
    </row>
    <row r="247" spans="1:6" x14ac:dyDescent="0.35">
      <c r="A247" s="9" t="s">
        <v>30</v>
      </c>
      <c r="B247" s="6">
        <v>69</v>
      </c>
      <c r="C247" s="6">
        <v>73</v>
      </c>
      <c r="D247" s="6">
        <v>81</v>
      </c>
      <c r="E247" s="6">
        <v>62</v>
      </c>
      <c r="F247" s="6">
        <f t="shared" si="3"/>
        <v>285</v>
      </c>
    </row>
    <row r="248" spans="1:6" x14ac:dyDescent="0.35">
      <c r="A248" s="9" t="s">
        <v>29</v>
      </c>
      <c r="B248" s="6">
        <v>55</v>
      </c>
      <c r="C248" s="6">
        <v>67</v>
      </c>
      <c r="D248" s="6">
        <v>78</v>
      </c>
      <c r="E248" s="6">
        <v>59</v>
      </c>
      <c r="F248" s="6">
        <f t="shared" si="3"/>
        <v>259</v>
      </c>
    </row>
    <row r="249" spans="1:6" x14ac:dyDescent="0.35">
      <c r="A249" s="9" t="s">
        <v>71</v>
      </c>
      <c r="B249" s="6">
        <v>54.6</v>
      </c>
      <c r="C249" s="6">
        <v>70</v>
      </c>
      <c r="D249" s="6">
        <v>82</v>
      </c>
      <c r="E249" s="6">
        <v>61</v>
      </c>
      <c r="F249" s="6">
        <f t="shared" si="3"/>
        <v>267.60000000000002</v>
      </c>
    </row>
    <row r="250" spans="1:6" x14ac:dyDescent="0.35">
      <c r="A250" s="9" t="s">
        <v>72</v>
      </c>
      <c r="B250" s="6">
        <v>54.2</v>
      </c>
      <c r="C250" s="6">
        <v>73</v>
      </c>
      <c r="D250" s="6">
        <v>81</v>
      </c>
      <c r="E250" s="6">
        <v>62</v>
      </c>
      <c r="F250" s="6">
        <f t="shared" si="3"/>
        <v>270.2</v>
      </c>
    </row>
    <row r="251" spans="1:6" x14ac:dyDescent="0.35">
      <c r="A251" s="9" t="s">
        <v>73</v>
      </c>
      <c r="B251" s="6">
        <v>53.8</v>
      </c>
      <c r="C251" s="6">
        <v>74</v>
      </c>
      <c r="D251" s="6">
        <v>82</v>
      </c>
      <c r="E251" s="6">
        <v>62.5</v>
      </c>
      <c r="F251" s="6">
        <f t="shared" si="3"/>
        <v>272.3</v>
      </c>
    </row>
    <row r="252" spans="1:6" x14ac:dyDescent="0.35">
      <c r="A252" s="9" t="s">
        <v>74</v>
      </c>
      <c r="B252" s="6">
        <v>53.4</v>
      </c>
      <c r="C252" s="6">
        <v>75.8</v>
      </c>
      <c r="D252" s="6">
        <v>82.7</v>
      </c>
      <c r="E252" s="6">
        <v>63.3</v>
      </c>
      <c r="F252" s="6">
        <f t="shared" si="3"/>
        <v>275.2</v>
      </c>
    </row>
    <row r="253" spans="1:6" x14ac:dyDescent="0.35">
      <c r="A253" s="9" t="s">
        <v>31</v>
      </c>
      <c r="B253" s="6">
        <v>53</v>
      </c>
      <c r="C253" s="6">
        <v>77.599999999999994</v>
      </c>
      <c r="D253" s="6">
        <v>83.4</v>
      </c>
      <c r="E253" s="6">
        <v>64.099999999999994</v>
      </c>
      <c r="F253" s="6">
        <f t="shared" si="3"/>
        <v>278.10000000000002</v>
      </c>
    </row>
    <row r="254" spans="1:6" x14ac:dyDescent="0.35">
      <c r="A254" s="9" t="s">
        <v>75</v>
      </c>
      <c r="B254" s="6">
        <v>52.6</v>
      </c>
      <c r="C254" s="6">
        <v>79.400000000000006</v>
      </c>
      <c r="D254" s="6">
        <v>84.1</v>
      </c>
      <c r="E254" s="6">
        <v>64.900000000000006</v>
      </c>
      <c r="F254" s="6">
        <f t="shared" si="3"/>
        <v>281</v>
      </c>
    </row>
    <row r="255" spans="1:6" x14ac:dyDescent="0.35">
      <c r="A255" s="9" t="s">
        <v>76</v>
      </c>
      <c r="B255" s="6">
        <v>52.2</v>
      </c>
      <c r="C255" s="6">
        <v>81.2</v>
      </c>
      <c r="D255" s="6">
        <v>84.8</v>
      </c>
      <c r="E255" s="6">
        <v>65.7</v>
      </c>
      <c r="F255" s="6">
        <f t="shared" si="3"/>
        <v>283.89999999999998</v>
      </c>
    </row>
    <row r="256" spans="1:6" x14ac:dyDescent="0.35">
      <c r="A256" s="9" t="s">
        <v>77</v>
      </c>
      <c r="B256" s="6">
        <v>51.8</v>
      </c>
      <c r="C256" s="6">
        <v>83</v>
      </c>
      <c r="D256" s="6">
        <v>85.5</v>
      </c>
      <c r="E256" s="6">
        <v>66.5</v>
      </c>
      <c r="F256" s="6">
        <f t="shared" si="3"/>
        <v>286.8</v>
      </c>
    </row>
    <row r="257" spans="1:6" x14ac:dyDescent="0.35">
      <c r="A257" s="9" t="s">
        <v>78</v>
      </c>
      <c r="B257" s="6">
        <v>51.4</v>
      </c>
      <c r="C257" s="6">
        <v>84.8</v>
      </c>
      <c r="D257" s="6">
        <v>86.2</v>
      </c>
      <c r="E257" s="6">
        <v>67.3</v>
      </c>
      <c r="F257" s="6">
        <f t="shared" si="3"/>
        <v>289.7</v>
      </c>
    </row>
    <row r="258" spans="1:6" x14ac:dyDescent="0.35">
      <c r="A258" s="9" t="s">
        <v>32</v>
      </c>
      <c r="B258" s="6">
        <v>69</v>
      </c>
      <c r="C258" s="6">
        <v>74</v>
      </c>
      <c r="D258" s="6">
        <v>82</v>
      </c>
      <c r="E258" s="6">
        <v>62.5</v>
      </c>
      <c r="F258" s="6">
        <f t="shared" ref="F258:F312" si="4">SUM(B258:E258)</f>
        <v>287.5</v>
      </c>
    </row>
    <row r="259" spans="1:6" x14ac:dyDescent="0.35">
      <c r="A259" s="9" t="s">
        <v>79</v>
      </c>
      <c r="B259" s="6">
        <v>51</v>
      </c>
      <c r="C259" s="6">
        <v>86.6</v>
      </c>
      <c r="D259" s="6">
        <v>86.9</v>
      </c>
      <c r="E259" s="6">
        <v>68.099999999999994</v>
      </c>
      <c r="F259" s="6">
        <f t="shared" si="4"/>
        <v>292.60000000000002</v>
      </c>
    </row>
    <row r="260" spans="1:6" x14ac:dyDescent="0.35">
      <c r="A260" s="9" t="s">
        <v>80</v>
      </c>
      <c r="B260" s="6">
        <v>50.6</v>
      </c>
      <c r="C260" s="6">
        <v>88.4</v>
      </c>
      <c r="D260" s="6">
        <v>87.6</v>
      </c>
      <c r="E260" s="6">
        <v>68.900000000000006</v>
      </c>
      <c r="F260" s="6">
        <f t="shared" si="4"/>
        <v>295.5</v>
      </c>
    </row>
    <row r="261" spans="1:6" x14ac:dyDescent="0.35">
      <c r="A261" s="9" t="s">
        <v>81</v>
      </c>
      <c r="B261" s="6">
        <v>50.2</v>
      </c>
      <c r="C261" s="6">
        <v>90.2</v>
      </c>
      <c r="D261" s="6">
        <v>88.3</v>
      </c>
      <c r="E261" s="6">
        <v>69.7</v>
      </c>
      <c r="F261" s="6">
        <f t="shared" si="4"/>
        <v>298.39999999999998</v>
      </c>
    </row>
    <row r="262" spans="1:6" x14ac:dyDescent="0.35">
      <c r="A262" s="9" t="s">
        <v>82</v>
      </c>
      <c r="B262" s="6">
        <v>49.8</v>
      </c>
      <c r="C262" s="6">
        <v>92</v>
      </c>
      <c r="D262" s="6">
        <v>89</v>
      </c>
      <c r="E262" s="6">
        <v>70.5</v>
      </c>
      <c r="F262" s="6">
        <f t="shared" si="4"/>
        <v>301.3</v>
      </c>
    </row>
    <row r="263" spans="1:6" x14ac:dyDescent="0.35">
      <c r="A263" s="9" t="s">
        <v>83</v>
      </c>
      <c r="B263" s="6">
        <v>49.4</v>
      </c>
      <c r="C263" s="6">
        <v>93.8</v>
      </c>
      <c r="D263" s="6">
        <v>89.7</v>
      </c>
      <c r="E263" s="6">
        <v>71.3</v>
      </c>
      <c r="F263" s="6">
        <f t="shared" si="4"/>
        <v>304.2</v>
      </c>
    </row>
    <row r="264" spans="1:6" x14ac:dyDescent="0.35">
      <c r="A264" s="9" t="s">
        <v>84</v>
      </c>
      <c r="B264" s="6">
        <v>49</v>
      </c>
      <c r="C264" s="6">
        <v>95.6</v>
      </c>
      <c r="D264" s="6">
        <v>90.4</v>
      </c>
      <c r="E264" s="6">
        <v>72.099999999999994</v>
      </c>
      <c r="F264" s="6">
        <f t="shared" si="4"/>
        <v>307.10000000000002</v>
      </c>
    </row>
    <row r="265" spans="1:6" x14ac:dyDescent="0.35">
      <c r="A265" s="9" t="s">
        <v>85</v>
      </c>
      <c r="B265" s="6">
        <v>48.6</v>
      </c>
      <c r="C265" s="6">
        <v>97.4</v>
      </c>
      <c r="D265" s="6">
        <v>91.1</v>
      </c>
      <c r="E265" s="6">
        <v>72.900000000000006</v>
      </c>
      <c r="F265" s="6">
        <f t="shared" si="4"/>
        <v>310</v>
      </c>
    </row>
    <row r="266" spans="1:6" x14ac:dyDescent="0.35">
      <c r="A266" s="9" t="s">
        <v>86</v>
      </c>
      <c r="B266" s="6">
        <v>48.2</v>
      </c>
      <c r="C266" s="6">
        <v>99.2</v>
      </c>
      <c r="D266" s="6">
        <v>91.8</v>
      </c>
      <c r="E266" s="6">
        <v>73.7</v>
      </c>
      <c r="F266" s="6">
        <f t="shared" si="4"/>
        <v>312.89999999999998</v>
      </c>
    </row>
    <row r="267" spans="1:6" x14ac:dyDescent="0.35">
      <c r="A267" s="9" t="s">
        <v>87</v>
      </c>
      <c r="B267" s="6">
        <v>47.8</v>
      </c>
      <c r="C267" s="6">
        <v>68</v>
      </c>
      <c r="D267" s="6">
        <v>80</v>
      </c>
      <c r="E267" s="6">
        <v>60</v>
      </c>
      <c r="F267" s="6">
        <f t="shared" si="4"/>
        <v>255.8</v>
      </c>
    </row>
    <row r="268" spans="1:6" x14ac:dyDescent="0.35">
      <c r="A268" s="9" t="s">
        <v>88</v>
      </c>
      <c r="B268" s="6">
        <v>47.4</v>
      </c>
      <c r="C268" s="6">
        <v>67</v>
      </c>
      <c r="D268" s="6">
        <v>78</v>
      </c>
      <c r="E268" s="6">
        <v>59</v>
      </c>
      <c r="F268" s="6">
        <f t="shared" si="4"/>
        <v>251.4</v>
      </c>
    </row>
    <row r="269" spans="1:6" x14ac:dyDescent="0.35">
      <c r="A269" s="9" t="s">
        <v>34</v>
      </c>
      <c r="B269" s="6">
        <v>68.599999999999994</v>
      </c>
      <c r="C269" s="6">
        <v>75.8</v>
      </c>
      <c r="D269" s="6">
        <v>82.7</v>
      </c>
      <c r="E269" s="6">
        <v>63.3</v>
      </c>
      <c r="F269" s="6">
        <f t="shared" si="4"/>
        <v>290.39999999999998</v>
      </c>
    </row>
    <row r="270" spans="1:6" x14ac:dyDescent="0.35">
      <c r="A270" s="9" t="s">
        <v>89</v>
      </c>
      <c r="B270" s="6">
        <v>47</v>
      </c>
      <c r="C270" s="6">
        <v>70</v>
      </c>
      <c r="D270" s="6">
        <v>82</v>
      </c>
      <c r="E270" s="6">
        <v>61</v>
      </c>
      <c r="F270" s="6">
        <f t="shared" si="4"/>
        <v>260</v>
      </c>
    </row>
    <row r="271" spans="1:6" x14ac:dyDescent="0.35">
      <c r="A271" s="9" t="s">
        <v>90</v>
      </c>
      <c r="B271" s="6">
        <v>46.6</v>
      </c>
      <c r="C271" s="6">
        <v>73</v>
      </c>
      <c r="D271" s="6">
        <v>81</v>
      </c>
      <c r="E271" s="6">
        <v>62</v>
      </c>
      <c r="F271" s="6">
        <f t="shared" si="4"/>
        <v>262.60000000000002</v>
      </c>
    </row>
    <row r="272" spans="1:6" x14ac:dyDescent="0.35">
      <c r="A272" s="9" t="s">
        <v>91</v>
      </c>
      <c r="B272" s="6">
        <v>46.2</v>
      </c>
      <c r="C272" s="6">
        <v>74</v>
      </c>
      <c r="D272" s="6">
        <v>82</v>
      </c>
      <c r="E272" s="6">
        <v>62.5</v>
      </c>
      <c r="F272" s="6">
        <f t="shared" si="4"/>
        <v>264.7</v>
      </c>
    </row>
    <row r="273" spans="1:6" x14ac:dyDescent="0.35">
      <c r="A273" s="9" t="s">
        <v>92</v>
      </c>
      <c r="B273" s="6">
        <v>45.8</v>
      </c>
      <c r="C273" s="6">
        <v>75.8</v>
      </c>
      <c r="D273" s="6">
        <v>82.7</v>
      </c>
      <c r="E273" s="6">
        <v>63.3</v>
      </c>
      <c r="F273" s="6">
        <f t="shared" si="4"/>
        <v>267.60000000000002</v>
      </c>
    </row>
    <row r="274" spans="1:6" x14ac:dyDescent="0.35">
      <c r="A274" s="9" t="s">
        <v>38</v>
      </c>
      <c r="B274" s="6">
        <v>45.4</v>
      </c>
      <c r="C274" s="6">
        <v>77.599999999999994</v>
      </c>
      <c r="D274" s="6">
        <v>83.4</v>
      </c>
      <c r="E274" s="6">
        <v>64.099999999999994</v>
      </c>
      <c r="F274" s="6">
        <f t="shared" si="4"/>
        <v>270.5</v>
      </c>
    </row>
    <row r="275" spans="1:6" x14ac:dyDescent="0.35">
      <c r="A275" s="9" t="s">
        <v>93</v>
      </c>
      <c r="B275" s="6">
        <v>45</v>
      </c>
      <c r="C275" s="6">
        <v>79.400000000000006</v>
      </c>
      <c r="D275" s="6">
        <v>84.1</v>
      </c>
      <c r="E275" s="6">
        <v>64.900000000000006</v>
      </c>
      <c r="F275" s="6">
        <f t="shared" si="4"/>
        <v>273.39999999999998</v>
      </c>
    </row>
    <row r="276" spans="1:6" x14ac:dyDescent="0.35">
      <c r="A276" s="9" t="s">
        <v>94</v>
      </c>
      <c r="B276" s="6">
        <v>44.6</v>
      </c>
      <c r="C276" s="6">
        <v>81.2</v>
      </c>
      <c r="D276" s="6">
        <v>84.8</v>
      </c>
      <c r="E276" s="6">
        <v>65.7</v>
      </c>
      <c r="F276" s="6">
        <f t="shared" si="4"/>
        <v>276.3</v>
      </c>
    </row>
    <row r="277" spans="1:6" x14ac:dyDescent="0.35">
      <c r="A277" s="9" t="s">
        <v>33</v>
      </c>
      <c r="B277" s="6">
        <v>44.2</v>
      </c>
      <c r="C277" s="6">
        <v>83</v>
      </c>
      <c r="D277" s="6">
        <v>85.5</v>
      </c>
      <c r="E277" s="6">
        <v>66.5</v>
      </c>
      <c r="F277" s="6">
        <f t="shared" si="4"/>
        <v>279.2</v>
      </c>
    </row>
    <row r="278" spans="1:6" x14ac:dyDescent="0.35">
      <c r="A278" s="9" t="s">
        <v>95</v>
      </c>
      <c r="B278" s="6">
        <v>43.8</v>
      </c>
      <c r="C278" s="6">
        <v>84.8</v>
      </c>
      <c r="D278" s="6">
        <v>86.2</v>
      </c>
      <c r="E278" s="6">
        <v>67.3</v>
      </c>
      <c r="F278" s="6">
        <f t="shared" si="4"/>
        <v>282.10000000000002</v>
      </c>
    </row>
    <row r="279" spans="1:6" x14ac:dyDescent="0.35">
      <c r="A279" s="9" t="s">
        <v>96</v>
      </c>
      <c r="B279" s="6">
        <v>43.4</v>
      </c>
      <c r="C279" s="6">
        <v>86.6</v>
      </c>
      <c r="D279" s="6">
        <v>86.9</v>
      </c>
      <c r="E279" s="6">
        <v>68.099999999999994</v>
      </c>
      <c r="F279" s="6">
        <f t="shared" si="4"/>
        <v>285</v>
      </c>
    </row>
    <row r="280" spans="1:6" x14ac:dyDescent="0.35">
      <c r="A280" s="9" t="s">
        <v>25</v>
      </c>
      <c r="B280" s="6">
        <v>68.2</v>
      </c>
      <c r="C280" s="6">
        <v>77.599999999999994</v>
      </c>
      <c r="D280" s="6">
        <v>83.4</v>
      </c>
      <c r="E280" s="6">
        <v>64.099999999999994</v>
      </c>
      <c r="F280" s="6">
        <f t="shared" si="4"/>
        <v>293.3</v>
      </c>
    </row>
    <row r="281" spans="1:6" x14ac:dyDescent="0.35">
      <c r="A281" s="9" t="s">
        <v>97</v>
      </c>
      <c r="B281" s="6">
        <v>43</v>
      </c>
      <c r="C281" s="6">
        <v>88.4</v>
      </c>
      <c r="D281" s="6">
        <v>87.6</v>
      </c>
      <c r="E281" s="6">
        <v>68.900000000000006</v>
      </c>
      <c r="F281" s="6">
        <f t="shared" si="4"/>
        <v>287.89999999999998</v>
      </c>
    </row>
    <row r="282" spans="1:6" x14ac:dyDescent="0.35">
      <c r="A282" s="9" t="s">
        <v>98</v>
      </c>
      <c r="B282" s="6">
        <v>42.6</v>
      </c>
      <c r="C282" s="6">
        <v>90.2</v>
      </c>
      <c r="D282" s="6">
        <v>88.3</v>
      </c>
      <c r="E282" s="6">
        <v>69.7</v>
      </c>
      <c r="F282" s="6">
        <f t="shared" si="4"/>
        <v>290.8</v>
      </c>
    </row>
    <row r="283" spans="1:6" x14ac:dyDescent="0.35">
      <c r="A283" s="9" t="s">
        <v>36</v>
      </c>
      <c r="B283" s="6">
        <v>42.2</v>
      </c>
      <c r="C283" s="6">
        <v>92</v>
      </c>
      <c r="D283" s="6">
        <v>89</v>
      </c>
      <c r="E283" s="6">
        <v>70.5</v>
      </c>
      <c r="F283" s="6">
        <f t="shared" si="4"/>
        <v>293.7</v>
      </c>
    </row>
    <row r="284" spans="1:6" x14ac:dyDescent="0.35">
      <c r="A284" s="9" t="s">
        <v>99</v>
      </c>
      <c r="B284" s="6">
        <v>41.8</v>
      </c>
      <c r="C284" s="6">
        <v>93.8</v>
      </c>
      <c r="D284" s="6">
        <v>89.7</v>
      </c>
      <c r="E284" s="6">
        <v>71.3</v>
      </c>
      <c r="F284" s="6">
        <f t="shared" si="4"/>
        <v>296.60000000000002</v>
      </c>
    </row>
    <row r="285" spans="1:6" x14ac:dyDescent="0.35">
      <c r="A285" s="9" t="s">
        <v>100</v>
      </c>
      <c r="B285" s="6">
        <v>41.4</v>
      </c>
      <c r="C285" s="6">
        <v>95.6</v>
      </c>
      <c r="D285" s="6">
        <v>90.4</v>
      </c>
      <c r="E285" s="6">
        <v>72.099999999999994</v>
      </c>
      <c r="F285" s="6">
        <f t="shared" si="4"/>
        <v>299.5</v>
      </c>
    </row>
    <row r="286" spans="1:6" x14ac:dyDescent="0.35">
      <c r="A286" s="9" t="s">
        <v>101</v>
      </c>
      <c r="B286" s="6">
        <v>41</v>
      </c>
      <c r="C286" s="6">
        <v>97.4</v>
      </c>
      <c r="D286" s="6">
        <v>91.1</v>
      </c>
      <c r="E286" s="6">
        <v>72.900000000000006</v>
      </c>
      <c r="F286" s="6">
        <f t="shared" si="4"/>
        <v>302.39999999999998</v>
      </c>
    </row>
    <row r="287" spans="1:6" x14ac:dyDescent="0.35">
      <c r="A287" s="9" t="s">
        <v>102</v>
      </c>
      <c r="B287" s="6">
        <v>40.6</v>
      </c>
      <c r="C287" s="6">
        <v>99.2</v>
      </c>
      <c r="D287" s="6">
        <v>91.8</v>
      </c>
      <c r="E287" s="6">
        <v>73.7</v>
      </c>
      <c r="F287" s="6">
        <f t="shared" si="4"/>
        <v>305.3</v>
      </c>
    </row>
    <row r="288" spans="1:6" x14ac:dyDescent="0.35">
      <c r="A288" s="9" t="s">
        <v>103</v>
      </c>
      <c r="B288" s="6">
        <v>40.200000000000003</v>
      </c>
      <c r="C288" s="6">
        <v>68</v>
      </c>
      <c r="D288" s="6">
        <v>80</v>
      </c>
      <c r="E288" s="6">
        <v>60</v>
      </c>
      <c r="F288" s="6">
        <f t="shared" si="4"/>
        <v>248.2</v>
      </c>
    </row>
    <row r="289" spans="1:6" x14ac:dyDescent="0.35">
      <c r="A289" s="9" t="s">
        <v>104</v>
      </c>
      <c r="B289" s="6">
        <v>39.799999999999997</v>
      </c>
      <c r="C289" s="6">
        <v>67</v>
      </c>
      <c r="D289" s="6">
        <v>78</v>
      </c>
      <c r="E289" s="6">
        <v>58</v>
      </c>
      <c r="F289" s="6">
        <f t="shared" si="4"/>
        <v>242.8</v>
      </c>
    </row>
    <row r="290" spans="1:6" x14ac:dyDescent="0.35">
      <c r="A290" s="9" t="s">
        <v>105</v>
      </c>
      <c r="B290" s="6">
        <v>39.4</v>
      </c>
      <c r="C290" s="6">
        <v>70</v>
      </c>
      <c r="D290" s="6">
        <v>82</v>
      </c>
      <c r="E290" s="6">
        <v>61</v>
      </c>
      <c r="F290" s="6">
        <f t="shared" si="4"/>
        <v>252.4</v>
      </c>
    </row>
    <row r="291" spans="1:6" x14ac:dyDescent="0.35">
      <c r="A291" s="9" t="s">
        <v>37</v>
      </c>
      <c r="B291" s="6">
        <v>67.8</v>
      </c>
      <c r="C291" s="6">
        <v>79.400000000000006</v>
      </c>
      <c r="D291" s="6">
        <v>84.1</v>
      </c>
      <c r="E291" s="6">
        <v>64.900000000000006</v>
      </c>
      <c r="F291" s="6">
        <f t="shared" si="4"/>
        <v>296.2</v>
      </c>
    </row>
    <row r="292" spans="1:6" x14ac:dyDescent="0.35">
      <c r="A292" s="9" t="s">
        <v>106</v>
      </c>
      <c r="B292" s="6">
        <v>39</v>
      </c>
      <c r="C292" s="6">
        <v>73</v>
      </c>
      <c r="D292" s="6">
        <v>81</v>
      </c>
      <c r="E292" s="6">
        <v>62</v>
      </c>
      <c r="F292" s="6">
        <f t="shared" si="4"/>
        <v>255</v>
      </c>
    </row>
    <row r="293" spans="1:6" x14ac:dyDescent="0.35">
      <c r="A293" s="9" t="s">
        <v>35</v>
      </c>
      <c r="B293" s="6">
        <v>38.6</v>
      </c>
      <c r="C293" s="6">
        <v>74</v>
      </c>
      <c r="D293" s="6">
        <v>82</v>
      </c>
      <c r="E293" s="6">
        <v>62.5</v>
      </c>
      <c r="F293" s="6">
        <f t="shared" si="4"/>
        <v>257.10000000000002</v>
      </c>
    </row>
    <row r="294" spans="1:6" x14ac:dyDescent="0.35">
      <c r="A294" s="9" t="s">
        <v>107</v>
      </c>
      <c r="B294" s="6">
        <v>38.200000000000003</v>
      </c>
      <c r="C294" s="6">
        <v>75.8</v>
      </c>
      <c r="D294" s="6">
        <v>82.7</v>
      </c>
      <c r="E294" s="6">
        <v>63.3</v>
      </c>
      <c r="F294" s="6">
        <f t="shared" si="4"/>
        <v>260</v>
      </c>
    </row>
    <row r="295" spans="1:6" x14ac:dyDescent="0.35">
      <c r="A295" s="9" t="s">
        <v>108</v>
      </c>
      <c r="B295" s="6">
        <v>37.799999999999997</v>
      </c>
      <c r="C295" s="6">
        <v>77.599999999999994</v>
      </c>
      <c r="D295" s="6">
        <v>83.4</v>
      </c>
      <c r="E295" s="6">
        <v>64.099999999999994</v>
      </c>
      <c r="F295" s="6">
        <f t="shared" si="4"/>
        <v>262.89999999999998</v>
      </c>
    </row>
    <row r="296" spans="1:6" x14ac:dyDescent="0.35">
      <c r="A296" s="9" t="s">
        <v>109</v>
      </c>
      <c r="B296" s="6">
        <v>37.4</v>
      </c>
      <c r="C296" s="6">
        <v>79.400000000000006</v>
      </c>
      <c r="D296" s="6">
        <v>84.1</v>
      </c>
      <c r="E296" s="6">
        <v>64.900000000000006</v>
      </c>
      <c r="F296" s="6">
        <f t="shared" si="4"/>
        <v>265.8</v>
      </c>
    </row>
    <row r="297" spans="1:6" x14ac:dyDescent="0.35">
      <c r="A297" s="9" t="s">
        <v>110</v>
      </c>
      <c r="B297" s="6">
        <v>37</v>
      </c>
      <c r="C297" s="6">
        <v>81.2</v>
      </c>
      <c r="D297" s="6">
        <v>84.8</v>
      </c>
      <c r="E297" s="6">
        <v>65.7</v>
      </c>
      <c r="F297" s="6">
        <f t="shared" si="4"/>
        <v>268.7</v>
      </c>
    </row>
    <row r="298" spans="1:6" x14ac:dyDescent="0.35">
      <c r="A298" s="9" t="s">
        <v>111</v>
      </c>
      <c r="B298" s="6">
        <v>36.6</v>
      </c>
      <c r="C298" s="6">
        <v>83</v>
      </c>
      <c r="D298" s="6">
        <v>85.5</v>
      </c>
      <c r="E298" s="6">
        <v>66.5</v>
      </c>
      <c r="F298" s="6">
        <f t="shared" si="4"/>
        <v>271.60000000000002</v>
      </c>
    </row>
    <row r="299" spans="1:6" x14ac:dyDescent="0.35">
      <c r="A299" s="9" t="s">
        <v>112</v>
      </c>
      <c r="B299" s="6">
        <v>36.200000000000003</v>
      </c>
      <c r="C299" s="6">
        <v>84.8</v>
      </c>
      <c r="D299" s="6">
        <v>86.2</v>
      </c>
      <c r="E299" s="6">
        <v>67.3</v>
      </c>
      <c r="F299" s="6">
        <f t="shared" si="4"/>
        <v>274.5</v>
      </c>
    </row>
    <row r="300" spans="1:6" x14ac:dyDescent="0.35">
      <c r="A300" s="9" t="s">
        <v>113</v>
      </c>
      <c r="B300" s="6">
        <v>35.799999999999997</v>
      </c>
      <c r="C300" s="6">
        <v>86.6</v>
      </c>
      <c r="D300" s="6">
        <v>86.9</v>
      </c>
      <c r="E300" s="6">
        <v>68.099999999999994</v>
      </c>
      <c r="F300" s="6">
        <f t="shared" si="4"/>
        <v>277.39999999999998</v>
      </c>
    </row>
    <row r="301" spans="1:6" x14ac:dyDescent="0.35">
      <c r="A301" s="9" t="s">
        <v>114</v>
      </c>
      <c r="B301" s="6">
        <v>35.4</v>
      </c>
      <c r="C301" s="6">
        <v>88.4</v>
      </c>
      <c r="D301" s="6">
        <v>87.6</v>
      </c>
      <c r="E301" s="6">
        <v>68.900000000000006</v>
      </c>
      <c r="F301" s="6">
        <f t="shared" si="4"/>
        <v>280.3</v>
      </c>
    </row>
    <row r="302" spans="1:6" x14ac:dyDescent="0.35">
      <c r="A302" s="9" t="s">
        <v>39</v>
      </c>
      <c r="B302" s="6">
        <v>67.400000000000006</v>
      </c>
      <c r="C302" s="6">
        <v>81.2</v>
      </c>
      <c r="D302" s="6">
        <v>84.8</v>
      </c>
      <c r="E302" s="6">
        <v>65.7</v>
      </c>
      <c r="F302" s="6">
        <f t="shared" si="4"/>
        <v>299.10000000000002</v>
      </c>
    </row>
    <row r="303" spans="1:6" x14ac:dyDescent="0.35">
      <c r="A303" s="9" t="s">
        <v>115</v>
      </c>
      <c r="B303" s="6">
        <v>35</v>
      </c>
      <c r="C303" s="6">
        <v>90.2</v>
      </c>
      <c r="D303" s="6">
        <v>88.3</v>
      </c>
      <c r="E303" s="6">
        <v>69.7</v>
      </c>
      <c r="F303" s="6">
        <f t="shared" si="4"/>
        <v>283.2</v>
      </c>
    </row>
    <row r="304" spans="1:6" x14ac:dyDescent="0.35">
      <c r="A304" s="9" t="s">
        <v>116</v>
      </c>
      <c r="B304" s="6">
        <v>34.6</v>
      </c>
      <c r="C304" s="6">
        <v>92</v>
      </c>
      <c r="D304" s="6">
        <v>89</v>
      </c>
      <c r="E304" s="6">
        <v>70.5</v>
      </c>
      <c r="F304" s="6">
        <f t="shared" si="4"/>
        <v>286.10000000000002</v>
      </c>
    </row>
    <row r="305" spans="1:6" x14ac:dyDescent="0.35">
      <c r="A305" s="9" t="s">
        <v>117</v>
      </c>
      <c r="B305" s="6">
        <v>34.200000000000003</v>
      </c>
      <c r="C305" s="6">
        <v>93.8</v>
      </c>
      <c r="D305" s="6">
        <v>89.7</v>
      </c>
      <c r="E305" s="6">
        <v>71.3</v>
      </c>
      <c r="F305" s="6">
        <f t="shared" si="4"/>
        <v>289</v>
      </c>
    </row>
    <row r="306" spans="1:6" x14ac:dyDescent="0.35">
      <c r="A306" s="9" t="s">
        <v>118</v>
      </c>
      <c r="B306" s="6">
        <v>33.799999999999997</v>
      </c>
      <c r="C306" s="6">
        <v>95.6</v>
      </c>
      <c r="D306" s="6">
        <v>90.4</v>
      </c>
      <c r="E306" s="6">
        <v>72.099999999999994</v>
      </c>
      <c r="F306" s="6">
        <f t="shared" si="4"/>
        <v>291.89999999999998</v>
      </c>
    </row>
    <row r="307" spans="1:6" x14ac:dyDescent="0.35">
      <c r="A307" s="9" t="s">
        <v>119</v>
      </c>
      <c r="B307" s="6">
        <v>33.4</v>
      </c>
      <c r="C307" s="6">
        <v>97.4</v>
      </c>
      <c r="D307" s="6">
        <v>91.1</v>
      </c>
      <c r="E307" s="6">
        <v>72.900000000000006</v>
      </c>
      <c r="F307" s="6">
        <f t="shared" si="4"/>
        <v>294.8</v>
      </c>
    </row>
    <row r="308" spans="1:6" x14ac:dyDescent="0.35">
      <c r="A308" s="9" t="s">
        <v>120</v>
      </c>
      <c r="B308" s="6">
        <v>33</v>
      </c>
      <c r="C308" s="6">
        <v>99.2</v>
      </c>
      <c r="D308" s="6">
        <v>91.8</v>
      </c>
      <c r="E308" s="6">
        <v>73.7</v>
      </c>
      <c r="F308" s="6">
        <f t="shared" si="4"/>
        <v>297.7</v>
      </c>
    </row>
    <row r="309" spans="1:6" x14ac:dyDescent="0.35">
      <c r="A309" s="9" t="s">
        <v>121</v>
      </c>
      <c r="B309" s="6">
        <v>32.6</v>
      </c>
      <c r="C309" s="6">
        <v>83</v>
      </c>
      <c r="D309" s="6">
        <v>85.5</v>
      </c>
      <c r="E309" s="6">
        <v>66.5</v>
      </c>
      <c r="F309" s="6">
        <f t="shared" si="4"/>
        <v>267.60000000000002</v>
      </c>
    </row>
    <row r="310" spans="1:6" x14ac:dyDescent="0.35">
      <c r="A310" s="9" t="s">
        <v>122</v>
      </c>
      <c r="B310" s="6">
        <v>32.200000000000003</v>
      </c>
      <c r="C310" s="6">
        <v>84.8</v>
      </c>
      <c r="D310" s="6">
        <v>86.2</v>
      </c>
      <c r="E310" s="6">
        <v>67.3</v>
      </c>
      <c r="F310" s="6">
        <f t="shared" si="4"/>
        <v>270.5</v>
      </c>
    </row>
    <row r="311" spans="1:6" x14ac:dyDescent="0.35">
      <c r="A311" s="9" t="s">
        <v>123</v>
      </c>
      <c r="B311" s="6">
        <v>31.8</v>
      </c>
      <c r="C311" s="6">
        <v>86.6</v>
      </c>
      <c r="D311" s="6">
        <v>86.9</v>
      </c>
      <c r="E311" s="6">
        <v>68.099999999999994</v>
      </c>
      <c r="F311" s="6">
        <f t="shared" si="4"/>
        <v>273.39999999999998</v>
      </c>
    </row>
    <row r="312" spans="1:6" x14ac:dyDescent="0.35">
      <c r="A312" s="9" t="s">
        <v>124</v>
      </c>
      <c r="B312" s="6">
        <v>31.4</v>
      </c>
      <c r="C312" s="6">
        <v>88.4</v>
      </c>
      <c r="D312" s="6">
        <v>87.6</v>
      </c>
      <c r="E312" s="6">
        <v>68.900000000000006</v>
      </c>
      <c r="F312" s="6">
        <f t="shared" si="4"/>
        <v>276.3</v>
      </c>
    </row>
    <row r="313" spans="1:6" x14ac:dyDescent="0.35">
      <c r="C313" s="6"/>
      <c r="D313" s="6"/>
      <c r="E313" s="6"/>
    </row>
    <row r="314" spans="1:6" x14ac:dyDescent="0.35">
      <c r="C314" s="6"/>
      <c r="D314" s="6"/>
      <c r="E314" s="6"/>
    </row>
    <row r="315" spans="1:6" x14ac:dyDescent="0.35">
      <c r="C315" s="6"/>
      <c r="D315" s="6"/>
      <c r="E315" s="6"/>
    </row>
    <row r="316" spans="1:6" x14ac:dyDescent="0.35">
      <c r="C316" s="6"/>
      <c r="D316" s="6"/>
      <c r="E316" s="6"/>
    </row>
    <row r="317" spans="1:6" x14ac:dyDescent="0.35">
      <c r="C317" s="6"/>
      <c r="D317" s="6"/>
      <c r="E317" s="6"/>
    </row>
    <row r="318" spans="1:6" x14ac:dyDescent="0.35">
      <c r="C318" s="6"/>
      <c r="D318" s="6"/>
      <c r="E318" s="6"/>
    </row>
    <row r="319" spans="1:6" x14ac:dyDescent="0.35">
      <c r="C319" s="6"/>
      <c r="D319" s="6"/>
      <c r="E319" s="6"/>
    </row>
    <row r="320" spans="1:6" x14ac:dyDescent="0.35">
      <c r="C320" s="6"/>
      <c r="D320" s="6"/>
      <c r="E320" s="6"/>
    </row>
    <row r="321" spans="3:5" x14ac:dyDescent="0.35">
      <c r="C321" s="6"/>
      <c r="D321" s="6"/>
      <c r="E321" s="6"/>
    </row>
    <row r="322" spans="3:5" x14ac:dyDescent="0.35">
      <c r="C322" s="6"/>
      <c r="D322" s="6"/>
      <c r="E322" s="6"/>
    </row>
    <row r="323" spans="3:5" x14ac:dyDescent="0.35">
      <c r="C323" s="6"/>
      <c r="D323" s="6"/>
      <c r="E323" s="6"/>
    </row>
    <row r="324" spans="3:5" x14ac:dyDescent="0.35">
      <c r="C324" s="6"/>
      <c r="D324" s="6"/>
      <c r="E324" s="6"/>
    </row>
    <row r="325" spans="3:5" x14ac:dyDescent="0.35">
      <c r="C325" s="6"/>
      <c r="D325" s="6"/>
      <c r="E325" s="6"/>
    </row>
    <row r="326" spans="3:5" x14ac:dyDescent="0.35">
      <c r="C326" s="6"/>
      <c r="D326" s="6"/>
      <c r="E326" s="6"/>
    </row>
    <row r="327" spans="3:5" x14ac:dyDescent="0.35">
      <c r="C327" s="6"/>
      <c r="D327" s="6"/>
      <c r="E327" s="6"/>
    </row>
    <row r="328" spans="3:5" x14ac:dyDescent="0.35">
      <c r="C328" s="6"/>
      <c r="D328" s="6"/>
      <c r="E328" s="6"/>
    </row>
    <row r="329" spans="3:5" x14ac:dyDescent="0.35">
      <c r="C329" s="6"/>
      <c r="D329" s="6"/>
      <c r="E329" s="6"/>
    </row>
    <row r="330" spans="3:5" x14ac:dyDescent="0.35">
      <c r="C330" s="6"/>
      <c r="D330" s="6"/>
      <c r="E330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1"/>
  <sheetViews>
    <sheetView zoomScale="41" zoomScaleNormal="41" workbookViewId="0">
      <selection activeCell="K4" sqref="K4"/>
    </sheetView>
  </sheetViews>
  <sheetFormatPr defaultColWidth="8.81640625" defaultRowHeight="28.5" x14ac:dyDescent="0.65"/>
  <cols>
    <col min="1" max="1" width="15" style="2" bestFit="1" customWidth="1"/>
    <col min="2" max="2" width="22.26953125" style="2" bestFit="1" customWidth="1"/>
    <col min="3" max="3" width="18.54296875" style="2" bestFit="1" customWidth="1"/>
    <col min="4" max="4" width="17" style="2" bestFit="1" customWidth="1"/>
    <col min="5" max="6" width="8.81640625" style="2"/>
    <col min="7" max="7" width="3.54296875" style="2" bestFit="1" customWidth="1"/>
    <col min="8" max="8" width="94.54296875" style="2" bestFit="1" customWidth="1"/>
    <col min="9" max="9" width="8.81640625" style="2"/>
    <col min="10" max="10" width="9.81640625" style="2" bestFit="1" customWidth="1"/>
    <col min="11" max="11" width="16.453125" style="2" bestFit="1" customWidth="1"/>
    <col min="12" max="13" width="8.81640625" style="2"/>
    <col min="14" max="14" width="9.81640625" style="2" bestFit="1" customWidth="1"/>
    <col min="15" max="16384" width="8.81640625" style="2"/>
  </cols>
  <sheetData>
    <row r="1" spans="1:14" x14ac:dyDescent="0.65">
      <c r="A1" s="3" t="s">
        <v>342</v>
      </c>
      <c r="B1" s="3" t="s">
        <v>343</v>
      </c>
      <c r="C1" s="3" t="s">
        <v>344</v>
      </c>
      <c r="D1" s="3" t="s">
        <v>345</v>
      </c>
    </row>
    <row r="2" spans="1:14" x14ac:dyDescent="0.65">
      <c r="A2" s="2" t="s">
        <v>346</v>
      </c>
      <c r="B2" s="2">
        <v>100</v>
      </c>
      <c r="C2" s="2">
        <v>98</v>
      </c>
      <c r="D2" s="2" t="s">
        <v>347</v>
      </c>
    </row>
    <row r="3" spans="1:14" x14ac:dyDescent="0.65">
      <c r="A3" s="2" t="s">
        <v>348</v>
      </c>
      <c r="B3" s="2">
        <v>102</v>
      </c>
      <c r="C3" s="2">
        <v>97</v>
      </c>
      <c r="D3" s="2" t="s">
        <v>347</v>
      </c>
      <c r="G3" s="2">
        <v>1</v>
      </c>
      <c r="H3" s="2" t="s">
        <v>349</v>
      </c>
    </row>
    <row r="4" spans="1:14" x14ac:dyDescent="0.65">
      <c r="A4" s="2" t="s">
        <v>350</v>
      </c>
      <c r="B4" s="2">
        <v>104</v>
      </c>
      <c r="C4" s="2">
        <v>93</v>
      </c>
      <c r="D4" s="2" t="s">
        <v>351</v>
      </c>
      <c r="H4" s="2">
        <f>SUMIF(D:D,"C2",C:C)</f>
        <v>-1324.5</v>
      </c>
      <c r="K4" s="30">
        <f>SUMIF(D:D,"C2",C:C)</f>
        <v>-1324.5</v>
      </c>
    </row>
    <row r="5" spans="1:14" x14ac:dyDescent="0.65">
      <c r="A5" s="2" t="s">
        <v>352</v>
      </c>
      <c r="B5" s="2">
        <v>106</v>
      </c>
      <c r="C5" s="2">
        <v>91</v>
      </c>
      <c r="D5" s="2" t="s">
        <v>347</v>
      </c>
    </row>
    <row r="6" spans="1:14" x14ac:dyDescent="0.65">
      <c r="A6" s="2" t="s">
        <v>353</v>
      </c>
      <c r="B6" s="2">
        <v>108</v>
      </c>
      <c r="C6" s="2">
        <v>88.5</v>
      </c>
      <c r="D6" s="2" t="s">
        <v>351</v>
      </c>
      <c r="G6" s="2">
        <v>2</v>
      </c>
      <c r="H6" s="2" t="s">
        <v>354</v>
      </c>
    </row>
    <row r="7" spans="1:14" x14ac:dyDescent="0.65">
      <c r="A7" s="2" t="s">
        <v>355</v>
      </c>
      <c r="B7" s="2">
        <v>110</v>
      </c>
      <c r="C7" s="2">
        <v>86</v>
      </c>
      <c r="D7" s="2" t="s">
        <v>356</v>
      </c>
      <c r="H7" s="2">
        <f>SUMIF(D:D,"C1",B:B)</f>
        <v>6866</v>
      </c>
      <c r="K7" s="2">
        <f>SUMIF(D:D,"C1",B:B)</f>
        <v>6866</v>
      </c>
    </row>
    <row r="8" spans="1:14" x14ac:dyDescent="0.65">
      <c r="A8" s="2" t="s">
        <v>357</v>
      </c>
      <c r="B8" s="2">
        <v>112</v>
      </c>
      <c r="C8" s="2">
        <v>83.5</v>
      </c>
      <c r="D8" s="2" t="s">
        <v>347</v>
      </c>
    </row>
    <row r="9" spans="1:14" ht="57" x14ac:dyDescent="0.65">
      <c r="A9" s="2" t="s">
        <v>358</v>
      </c>
      <c r="B9" s="2">
        <v>114</v>
      </c>
      <c r="C9" s="2">
        <v>81</v>
      </c>
      <c r="D9" s="2" t="s">
        <v>356</v>
      </c>
      <c r="G9" s="2">
        <v>3</v>
      </c>
      <c r="H9" s="18" t="s">
        <v>359</v>
      </c>
    </row>
    <row r="10" spans="1:14" x14ac:dyDescent="0.65">
      <c r="A10" s="2" t="s">
        <v>360</v>
      </c>
      <c r="B10" s="2">
        <v>116</v>
      </c>
      <c r="C10" s="2">
        <v>78.5</v>
      </c>
      <c r="D10" s="2" t="s">
        <v>347</v>
      </c>
      <c r="H10" s="2">
        <f>SUMIF(C:C,"&lt;90",B:B)</f>
        <v>19488</v>
      </c>
      <c r="K10" s="2">
        <f>SUMIF(C:C,"&lt;90",B:B)</f>
        <v>19488</v>
      </c>
    </row>
    <row r="11" spans="1:14" x14ac:dyDescent="0.65">
      <c r="A11" s="2" t="s">
        <v>361</v>
      </c>
      <c r="B11" s="2">
        <v>118</v>
      </c>
      <c r="C11" s="2">
        <v>76</v>
      </c>
      <c r="D11" s="2" t="s">
        <v>356</v>
      </c>
    </row>
    <row r="12" spans="1:14" ht="57" x14ac:dyDescent="0.65">
      <c r="A12" s="2" t="s">
        <v>362</v>
      </c>
      <c r="B12" s="2">
        <v>120</v>
      </c>
      <c r="C12" s="2">
        <v>73.5</v>
      </c>
      <c r="D12" s="2" t="s">
        <v>356</v>
      </c>
      <c r="G12" s="2">
        <v>4</v>
      </c>
      <c r="H12" s="18" t="s">
        <v>363</v>
      </c>
      <c r="N12" s="2">
        <f>SUMIFS(B:B,C:C,"&lt;80",D:D,"C3")</f>
        <v>3180</v>
      </c>
    </row>
    <row r="13" spans="1:14" x14ac:dyDescent="0.65">
      <c r="A13" s="2" t="s">
        <v>364</v>
      </c>
      <c r="B13" s="2">
        <v>122</v>
      </c>
      <c r="C13" s="2">
        <v>71</v>
      </c>
      <c r="D13" s="2" t="s">
        <v>356</v>
      </c>
      <c r="J13" s="2">
        <f>SUMIFS(B:B,C:C,"&lt;80",D:D,"C3")</f>
        <v>3180</v>
      </c>
    </row>
    <row r="14" spans="1:14" x14ac:dyDescent="0.65">
      <c r="A14" s="2" t="s">
        <v>365</v>
      </c>
      <c r="B14" s="2">
        <v>124</v>
      </c>
      <c r="C14" s="2">
        <v>68.5</v>
      </c>
      <c r="D14" s="2" t="s">
        <v>347</v>
      </c>
    </row>
    <row r="15" spans="1:14" ht="62" x14ac:dyDescent="0.7">
      <c r="A15" s="2" t="s">
        <v>366</v>
      </c>
      <c r="B15" s="2">
        <v>126</v>
      </c>
      <c r="C15" s="2">
        <v>66</v>
      </c>
      <c r="D15" s="2" t="s">
        <v>356</v>
      </c>
      <c r="G15" s="2">
        <v>5</v>
      </c>
      <c r="H15" s="23" t="s">
        <v>367</v>
      </c>
    </row>
    <row r="16" spans="1:14" x14ac:dyDescent="0.65">
      <c r="A16" s="2" t="s">
        <v>368</v>
      </c>
      <c r="B16" s="2">
        <v>128</v>
      </c>
      <c r="C16" s="2">
        <v>63.5</v>
      </c>
      <c r="D16" s="2" t="s">
        <v>351</v>
      </c>
      <c r="K16" s="30">
        <f>SUMIFS(C:C,C:C,"&gt;70",D:D,"C2")</f>
        <v>387.5</v>
      </c>
    </row>
    <row r="17" spans="1:11" x14ac:dyDescent="0.65">
      <c r="A17" s="2" t="s">
        <v>369</v>
      </c>
      <c r="B17" s="2">
        <v>130</v>
      </c>
      <c r="C17" s="2">
        <v>61</v>
      </c>
      <c r="D17" s="2" t="s">
        <v>347</v>
      </c>
    </row>
    <row r="18" spans="1:11" x14ac:dyDescent="0.65">
      <c r="A18" s="2" t="s">
        <v>370</v>
      </c>
      <c r="B18" s="2">
        <v>132</v>
      </c>
      <c r="C18" s="2">
        <v>58.5</v>
      </c>
      <c r="D18" s="2" t="s">
        <v>356</v>
      </c>
    </row>
    <row r="19" spans="1:11" x14ac:dyDescent="0.65">
      <c r="A19" s="2" t="s">
        <v>371</v>
      </c>
      <c r="B19" s="2">
        <v>134</v>
      </c>
      <c r="C19" s="2">
        <v>56</v>
      </c>
      <c r="D19" s="2" t="s">
        <v>356</v>
      </c>
      <c r="K19" s="2">
        <f>SUMIFS(C:C,C:C,"&gt;70",D:D,"C2")</f>
        <v>387.5</v>
      </c>
    </row>
    <row r="20" spans="1:11" x14ac:dyDescent="0.65">
      <c r="A20" s="2" t="s">
        <v>372</v>
      </c>
      <c r="B20" s="2">
        <v>136</v>
      </c>
      <c r="C20" s="2">
        <v>53.5</v>
      </c>
      <c r="D20" s="2" t="s">
        <v>347</v>
      </c>
    </row>
    <row r="21" spans="1:11" x14ac:dyDescent="0.65">
      <c r="A21" s="2" t="s">
        <v>373</v>
      </c>
      <c r="B21" s="2">
        <v>138</v>
      </c>
      <c r="C21" s="2">
        <v>51</v>
      </c>
      <c r="D21" s="2" t="s">
        <v>356</v>
      </c>
    </row>
    <row r="22" spans="1:11" x14ac:dyDescent="0.65">
      <c r="A22" s="2" t="s">
        <v>374</v>
      </c>
      <c r="B22" s="2">
        <v>140</v>
      </c>
      <c r="C22" s="2">
        <v>48.5</v>
      </c>
      <c r="D22" s="2" t="s">
        <v>351</v>
      </c>
    </row>
    <row r="23" spans="1:11" x14ac:dyDescent="0.65">
      <c r="A23" s="2" t="s">
        <v>375</v>
      </c>
      <c r="B23" s="2">
        <v>142</v>
      </c>
      <c r="C23" s="2">
        <v>46</v>
      </c>
      <c r="D23" s="2" t="s">
        <v>347</v>
      </c>
    </row>
    <row r="24" spans="1:11" x14ac:dyDescent="0.65">
      <c r="A24" s="2" t="s">
        <v>376</v>
      </c>
      <c r="B24" s="2">
        <v>144</v>
      </c>
      <c r="C24" s="2">
        <v>43.5</v>
      </c>
      <c r="D24" s="2" t="s">
        <v>356</v>
      </c>
    </row>
    <row r="25" spans="1:11" x14ac:dyDescent="0.65">
      <c r="A25" s="2" t="s">
        <v>377</v>
      </c>
      <c r="B25" s="2">
        <v>146</v>
      </c>
      <c r="C25" s="2">
        <v>41</v>
      </c>
      <c r="D25" s="2" t="s">
        <v>356</v>
      </c>
    </row>
    <row r="26" spans="1:11" x14ac:dyDescent="0.65">
      <c r="A26" s="2" t="s">
        <v>378</v>
      </c>
      <c r="B26" s="2">
        <v>148</v>
      </c>
      <c r="C26" s="2">
        <v>38.5</v>
      </c>
      <c r="D26" s="2" t="s">
        <v>347</v>
      </c>
    </row>
    <row r="27" spans="1:11" x14ac:dyDescent="0.65">
      <c r="A27" s="2" t="s">
        <v>379</v>
      </c>
      <c r="B27" s="2">
        <v>150</v>
      </c>
      <c r="C27" s="2">
        <v>36</v>
      </c>
      <c r="D27" s="2" t="s">
        <v>356</v>
      </c>
    </row>
    <row r="28" spans="1:11" x14ac:dyDescent="0.65">
      <c r="A28" s="2" t="s">
        <v>380</v>
      </c>
      <c r="B28" s="2">
        <v>152</v>
      </c>
      <c r="C28" s="2">
        <v>33.5</v>
      </c>
      <c r="D28" s="2" t="s">
        <v>351</v>
      </c>
    </row>
    <row r="29" spans="1:11" x14ac:dyDescent="0.65">
      <c r="A29" s="2" t="s">
        <v>381</v>
      </c>
      <c r="B29" s="2">
        <v>154</v>
      </c>
      <c r="C29" s="2">
        <v>31</v>
      </c>
      <c r="D29" s="2" t="s">
        <v>347</v>
      </c>
    </row>
    <row r="30" spans="1:11" x14ac:dyDescent="0.65">
      <c r="A30" s="2" t="s">
        <v>382</v>
      </c>
      <c r="B30" s="2">
        <v>156</v>
      </c>
      <c r="C30" s="2">
        <v>28.5</v>
      </c>
      <c r="D30" s="2" t="s">
        <v>356</v>
      </c>
    </row>
    <row r="31" spans="1:11" x14ac:dyDescent="0.65">
      <c r="A31" s="2" t="s">
        <v>383</v>
      </c>
      <c r="B31" s="2">
        <v>158</v>
      </c>
      <c r="C31" s="2">
        <v>26</v>
      </c>
      <c r="D31" s="2" t="s">
        <v>356</v>
      </c>
    </row>
    <row r="32" spans="1:11" x14ac:dyDescent="0.65">
      <c r="A32" s="2" t="s">
        <v>384</v>
      </c>
      <c r="B32" s="2">
        <v>160</v>
      </c>
      <c r="C32" s="2">
        <v>23.5</v>
      </c>
      <c r="D32" s="2" t="s">
        <v>347</v>
      </c>
    </row>
    <row r="33" spans="1:4" x14ac:dyDescent="0.65">
      <c r="A33" s="2" t="s">
        <v>385</v>
      </c>
      <c r="B33" s="2">
        <v>162</v>
      </c>
      <c r="C33" s="2">
        <v>21</v>
      </c>
      <c r="D33" s="2" t="s">
        <v>356</v>
      </c>
    </row>
    <row r="34" spans="1:4" x14ac:dyDescent="0.65">
      <c r="A34" s="2" t="s">
        <v>386</v>
      </c>
      <c r="B34" s="2">
        <v>164</v>
      </c>
      <c r="C34" s="2">
        <v>18.5</v>
      </c>
      <c r="D34" s="2" t="s">
        <v>351</v>
      </c>
    </row>
    <row r="35" spans="1:4" x14ac:dyDescent="0.65">
      <c r="A35" s="2" t="s">
        <v>387</v>
      </c>
      <c r="B35" s="2">
        <v>166</v>
      </c>
      <c r="C35" s="2">
        <v>16</v>
      </c>
      <c r="D35" s="2" t="s">
        <v>347</v>
      </c>
    </row>
    <row r="36" spans="1:4" x14ac:dyDescent="0.65">
      <c r="A36" s="2" t="s">
        <v>388</v>
      </c>
      <c r="B36" s="2">
        <v>168</v>
      </c>
      <c r="C36" s="2">
        <v>13.5</v>
      </c>
      <c r="D36" s="2" t="s">
        <v>356</v>
      </c>
    </row>
    <row r="37" spans="1:4" x14ac:dyDescent="0.65">
      <c r="A37" s="2" t="s">
        <v>389</v>
      </c>
      <c r="B37" s="2">
        <v>170</v>
      </c>
      <c r="C37" s="2">
        <v>11</v>
      </c>
      <c r="D37" s="2" t="s">
        <v>356</v>
      </c>
    </row>
    <row r="38" spans="1:4" x14ac:dyDescent="0.65">
      <c r="A38" s="2" t="s">
        <v>390</v>
      </c>
      <c r="B38" s="2">
        <v>172</v>
      </c>
      <c r="C38" s="2">
        <v>8.5</v>
      </c>
      <c r="D38" s="2" t="s">
        <v>347</v>
      </c>
    </row>
    <row r="39" spans="1:4" x14ac:dyDescent="0.65">
      <c r="A39" s="2" t="s">
        <v>391</v>
      </c>
      <c r="B39" s="2">
        <v>174</v>
      </c>
      <c r="C39" s="2">
        <v>6</v>
      </c>
      <c r="D39" s="2" t="s">
        <v>356</v>
      </c>
    </row>
    <row r="40" spans="1:4" x14ac:dyDescent="0.65">
      <c r="A40" s="2" t="s">
        <v>392</v>
      </c>
      <c r="B40" s="2">
        <v>176</v>
      </c>
      <c r="C40" s="2">
        <v>3.5</v>
      </c>
      <c r="D40" s="2" t="s">
        <v>351</v>
      </c>
    </row>
    <row r="41" spans="1:4" x14ac:dyDescent="0.65">
      <c r="A41" s="2" t="s">
        <v>393</v>
      </c>
      <c r="B41" s="2">
        <v>178</v>
      </c>
      <c r="C41" s="2">
        <v>1</v>
      </c>
      <c r="D41" s="2" t="s">
        <v>347</v>
      </c>
    </row>
    <row r="42" spans="1:4" x14ac:dyDescent="0.65">
      <c r="A42" s="2" t="s">
        <v>394</v>
      </c>
      <c r="B42" s="2">
        <v>180</v>
      </c>
      <c r="C42" s="2">
        <v>-1.5</v>
      </c>
      <c r="D42" s="2" t="s">
        <v>356</v>
      </c>
    </row>
    <row r="43" spans="1:4" x14ac:dyDescent="0.65">
      <c r="A43" s="2" t="s">
        <v>395</v>
      </c>
      <c r="B43" s="2">
        <v>182</v>
      </c>
      <c r="C43" s="2">
        <v>-4</v>
      </c>
      <c r="D43" s="2" t="s">
        <v>356</v>
      </c>
    </row>
    <row r="44" spans="1:4" x14ac:dyDescent="0.65">
      <c r="A44" s="2" t="s">
        <v>396</v>
      </c>
      <c r="B44" s="2">
        <v>184</v>
      </c>
      <c r="C44" s="2">
        <v>-6.5</v>
      </c>
      <c r="D44" s="2" t="s">
        <v>347</v>
      </c>
    </row>
    <row r="45" spans="1:4" x14ac:dyDescent="0.65">
      <c r="A45" s="2" t="s">
        <v>397</v>
      </c>
      <c r="B45" s="2">
        <v>186</v>
      </c>
      <c r="C45" s="2">
        <v>-9</v>
      </c>
      <c r="D45" s="2" t="s">
        <v>356</v>
      </c>
    </row>
    <row r="46" spans="1:4" x14ac:dyDescent="0.65">
      <c r="A46" s="2" t="s">
        <v>398</v>
      </c>
      <c r="B46" s="2">
        <v>188</v>
      </c>
      <c r="C46" s="2">
        <v>-11.5</v>
      </c>
      <c r="D46" s="2" t="s">
        <v>351</v>
      </c>
    </row>
    <row r="47" spans="1:4" x14ac:dyDescent="0.65">
      <c r="A47" s="2" t="s">
        <v>399</v>
      </c>
      <c r="B47" s="2">
        <v>190</v>
      </c>
      <c r="C47" s="2">
        <v>-14</v>
      </c>
      <c r="D47" s="2" t="s">
        <v>347</v>
      </c>
    </row>
    <row r="48" spans="1:4" x14ac:dyDescent="0.65">
      <c r="A48" s="2" t="s">
        <v>400</v>
      </c>
      <c r="B48" s="2">
        <v>192</v>
      </c>
      <c r="C48" s="2">
        <v>-16.5</v>
      </c>
      <c r="D48" s="2" t="s">
        <v>356</v>
      </c>
    </row>
    <row r="49" spans="1:4" x14ac:dyDescent="0.65">
      <c r="A49" s="2" t="s">
        <v>401</v>
      </c>
      <c r="B49" s="2">
        <v>194</v>
      </c>
      <c r="C49" s="2">
        <v>-19</v>
      </c>
      <c r="D49" s="2" t="s">
        <v>356</v>
      </c>
    </row>
    <row r="50" spans="1:4" x14ac:dyDescent="0.65">
      <c r="A50" s="2" t="s">
        <v>402</v>
      </c>
      <c r="B50" s="2">
        <v>196</v>
      </c>
      <c r="C50" s="2">
        <v>-21.5</v>
      </c>
      <c r="D50" s="2" t="s">
        <v>347</v>
      </c>
    </row>
    <row r="51" spans="1:4" x14ac:dyDescent="0.65">
      <c r="A51" s="2" t="s">
        <v>403</v>
      </c>
      <c r="B51" s="2">
        <v>198</v>
      </c>
      <c r="C51" s="2">
        <v>-24</v>
      </c>
      <c r="D51" s="2" t="s">
        <v>356</v>
      </c>
    </row>
    <row r="52" spans="1:4" x14ac:dyDescent="0.65">
      <c r="A52" s="2" t="s">
        <v>404</v>
      </c>
      <c r="B52" s="2">
        <v>200</v>
      </c>
      <c r="C52" s="2">
        <v>-26.5</v>
      </c>
      <c r="D52" s="2" t="s">
        <v>351</v>
      </c>
    </row>
    <row r="53" spans="1:4" x14ac:dyDescent="0.65">
      <c r="A53" s="2" t="s">
        <v>405</v>
      </c>
      <c r="B53" s="2">
        <v>202</v>
      </c>
      <c r="C53" s="2">
        <v>-29</v>
      </c>
      <c r="D53" s="2" t="s">
        <v>347</v>
      </c>
    </row>
    <row r="54" spans="1:4" x14ac:dyDescent="0.65">
      <c r="A54" s="2" t="s">
        <v>406</v>
      </c>
      <c r="B54" s="2">
        <v>204</v>
      </c>
      <c r="C54" s="2">
        <v>-31.5</v>
      </c>
      <c r="D54" s="2" t="s">
        <v>356</v>
      </c>
    </row>
    <row r="55" spans="1:4" x14ac:dyDescent="0.65">
      <c r="A55" s="2" t="s">
        <v>407</v>
      </c>
      <c r="B55" s="2">
        <v>206</v>
      </c>
      <c r="C55" s="2">
        <v>-34</v>
      </c>
      <c r="D55" s="2" t="s">
        <v>356</v>
      </c>
    </row>
    <row r="56" spans="1:4" x14ac:dyDescent="0.65">
      <c r="A56" s="2" t="s">
        <v>408</v>
      </c>
      <c r="B56" s="2">
        <v>208</v>
      </c>
      <c r="C56" s="2">
        <v>-36.5</v>
      </c>
      <c r="D56" s="2" t="s">
        <v>347</v>
      </c>
    </row>
    <row r="57" spans="1:4" x14ac:dyDescent="0.65">
      <c r="A57" s="2" t="s">
        <v>409</v>
      </c>
      <c r="B57" s="2">
        <v>210</v>
      </c>
      <c r="C57" s="2">
        <v>-39</v>
      </c>
      <c r="D57" s="2" t="s">
        <v>356</v>
      </c>
    </row>
    <row r="58" spans="1:4" x14ac:dyDescent="0.65">
      <c r="A58" s="2" t="s">
        <v>410</v>
      </c>
      <c r="B58" s="2">
        <v>212</v>
      </c>
      <c r="C58" s="2">
        <v>-41.5</v>
      </c>
      <c r="D58" s="2" t="s">
        <v>351</v>
      </c>
    </row>
    <row r="59" spans="1:4" x14ac:dyDescent="0.65">
      <c r="A59" s="2" t="s">
        <v>411</v>
      </c>
      <c r="B59" s="2">
        <v>214</v>
      </c>
      <c r="C59" s="2">
        <v>-44</v>
      </c>
      <c r="D59" s="2" t="s">
        <v>347</v>
      </c>
    </row>
    <row r="60" spans="1:4" x14ac:dyDescent="0.65">
      <c r="A60" s="2" t="s">
        <v>412</v>
      </c>
      <c r="B60" s="2">
        <v>216</v>
      </c>
      <c r="C60" s="2">
        <v>-46.5</v>
      </c>
      <c r="D60" s="2" t="s">
        <v>356</v>
      </c>
    </row>
    <row r="61" spans="1:4" x14ac:dyDescent="0.65">
      <c r="A61" s="2" t="s">
        <v>413</v>
      </c>
      <c r="B61" s="2">
        <v>218</v>
      </c>
      <c r="C61" s="2">
        <v>-49</v>
      </c>
      <c r="D61" s="2" t="s">
        <v>356</v>
      </c>
    </row>
    <row r="62" spans="1:4" x14ac:dyDescent="0.65">
      <c r="A62" s="2" t="s">
        <v>414</v>
      </c>
      <c r="B62" s="2">
        <v>220</v>
      </c>
      <c r="C62" s="2">
        <v>-51.5</v>
      </c>
      <c r="D62" s="2" t="s">
        <v>347</v>
      </c>
    </row>
    <row r="63" spans="1:4" x14ac:dyDescent="0.65">
      <c r="A63" s="2" t="s">
        <v>415</v>
      </c>
      <c r="B63" s="2">
        <v>222</v>
      </c>
      <c r="C63" s="2">
        <v>-54</v>
      </c>
      <c r="D63" s="2" t="s">
        <v>356</v>
      </c>
    </row>
    <row r="64" spans="1:4" x14ac:dyDescent="0.65">
      <c r="A64" s="2" t="s">
        <v>416</v>
      </c>
      <c r="B64" s="2">
        <v>224</v>
      </c>
      <c r="C64" s="2">
        <v>-56.5</v>
      </c>
      <c r="D64" s="2" t="s">
        <v>351</v>
      </c>
    </row>
    <row r="65" spans="1:4" x14ac:dyDescent="0.65">
      <c r="A65" s="2" t="s">
        <v>417</v>
      </c>
      <c r="B65" s="2">
        <v>226</v>
      </c>
      <c r="C65" s="2">
        <v>-59</v>
      </c>
      <c r="D65" s="2" t="s">
        <v>347</v>
      </c>
    </row>
    <row r="66" spans="1:4" x14ac:dyDescent="0.65">
      <c r="A66" s="2" t="s">
        <v>418</v>
      </c>
      <c r="B66" s="2">
        <v>228</v>
      </c>
      <c r="C66" s="2">
        <v>-61.5</v>
      </c>
      <c r="D66" s="2" t="s">
        <v>356</v>
      </c>
    </row>
    <row r="67" spans="1:4" x14ac:dyDescent="0.65">
      <c r="A67" s="2" t="s">
        <v>419</v>
      </c>
      <c r="B67" s="2">
        <v>230</v>
      </c>
      <c r="C67" s="2">
        <v>-64</v>
      </c>
      <c r="D67" s="2" t="s">
        <v>356</v>
      </c>
    </row>
    <row r="68" spans="1:4" x14ac:dyDescent="0.65">
      <c r="A68" s="2" t="s">
        <v>420</v>
      </c>
      <c r="B68" s="2">
        <v>232</v>
      </c>
      <c r="C68" s="2">
        <v>-66.5</v>
      </c>
      <c r="D68" s="2" t="s">
        <v>347</v>
      </c>
    </row>
    <row r="69" spans="1:4" x14ac:dyDescent="0.65">
      <c r="A69" s="2" t="s">
        <v>421</v>
      </c>
      <c r="B69" s="2">
        <v>234</v>
      </c>
      <c r="C69" s="2">
        <v>-69</v>
      </c>
      <c r="D69" s="2" t="s">
        <v>356</v>
      </c>
    </row>
    <row r="70" spans="1:4" x14ac:dyDescent="0.65">
      <c r="A70" s="2" t="s">
        <v>422</v>
      </c>
      <c r="B70" s="2">
        <v>236</v>
      </c>
      <c r="C70" s="2">
        <v>-71.5</v>
      </c>
      <c r="D70" s="2" t="s">
        <v>351</v>
      </c>
    </row>
    <row r="71" spans="1:4" x14ac:dyDescent="0.65">
      <c r="A71" s="2" t="s">
        <v>423</v>
      </c>
      <c r="B71" s="2">
        <v>238</v>
      </c>
      <c r="C71" s="2">
        <v>-74</v>
      </c>
      <c r="D71" s="2" t="s">
        <v>347</v>
      </c>
    </row>
    <row r="72" spans="1:4" x14ac:dyDescent="0.65">
      <c r="A72" s="2" t="s">
        <v>424</v>
      </c>
      <c r="B72" s="2">
        <v>240</v>
      </c>
      <c r="C72" s="2">
        <v>-76.5</v>
      </c>
      <c r="D72" s="2" t="s">
        <v>356</v>
      </c>
    </row>
    <row r="73" spans="1:4" x14ac:dyDescent="0.65">
      <c r="A73" s="2" t="s">
        <v>425</v>
      </c>
      <c r="B73" s="2">
        <v>242</v>
      </c>
      <c r="C73" s="2">
        <v>-79</v>
      </c>
      <c r="D73" s="2" t="s">
        <v>356</v>
      </c>
    </row>
    <row r="74" spans="1:4" x14ac:dyDescent="0.65">
      <c r="A74" s="2" t="s">
        <v>426</v>
      </c>
      <c r="B74" s="2">
        <v>244</v>
      </c>
      <c r="C74" s="2">
        <v>-81.5</v>
      </c>
      <c r="D74" s="2" t="s">
        <v>347</v>
      </c>
    </row>
    <row r="75" spans="1:4" x14ac:dyDescent="0.65">
      <c r="A75" s="2" t="s">
        <v>427</v>
      </c>
      <c r="B75" s="2">
        <v>246</v>
      </c>
      <c r="C75" s="2">
        <v>-84</v>
      </c>
      <c r="D75" s="2" t="s">
        <v>356</v>
      </c>
    </row>
    <row r="76" spans="1:4" x14ac:dyDescent="0.65">
      <c r="A76" s="2" t="s">
        <v>428</v>
      </c>
      <c r="B76" s="2">
        <v>248</v>
      </c>
      <c r="C76" s="2">
        <v>-86.5</v>
      </c>
      <c r="D76" s="2" t="s">
        <v>351</v>
      </c>
    </row>
    <row r="77" spans="1:4" x14ac:dyDescent="0.65">
      <c r="A77" s="2" t="s">
        <v>429</v>
      </c>
      <c r="B77" s="2">
        <v>250</v>
      </c>
      <c r="C77" s="2">
        <v>-89</v>
      </c>
      <c r="D77" s="2" t="s">
        <v>347</v>
      </c>
    </row>
    <row r="78" spans="1:4" x14ac:dyDescent="0.65">
      <c r="A78" s="2" t="s">
        <v>430</v>
      </c>
      <c r="B78" s="2">
        <v>252</v>
      </c>
      <c r="C78" s="2">
        <v>-91.5</v>
      </c>
      <c r="D78" s="2" t="s">
        <v>356</v>
      </c>
    </row>
    <row r="79" spans="1:4" x14ac:dyDescent="0.65">
      <c r="A79" s="2" t="s">
        <v>431</v>
      </c>
      <c r="B79" s="2">
        <v>254</v>
      </c>
      <c r="C79" s="2">
        <v>-94</v>
      </c>
      <c r="D79" s="2" t="s">
        <v>356</v>
      </c>
    </row>
    <row r="80" spans="1:4" x14ac:dyDescent="0.65">
      <c r="A80" s="2" t="s">
        <v>432</v>
      </c>
      <c r="B80" s="2">
        <v>256</v>
      </c>
      <c r="C80" s="2">
        <v>-96.5</v>
      </c>
      <c r="D80" s="2" t="s">
        <v>347</v>
      </c>
    </row>
    <row r="81" spans="1:4" x14ac:dyDescent="0.65">
      <c r="A81" s="2" t="s">
        <v>433</v>
      </c>
      <c r="B81" s="2">
        <v>258</v>
      </c>
      <c r="C81" s="2">
        <v>-99</v>
      </c>
      <c r="D81" s="2" t="s">
        <v>356</v>
      </c>
    </row>
    <row r="82" spans="1:4" x14ac:dyDescent="0.65">
      <c r="A82" s="2" t="s">
        <v>434</v>
      </c>
      <c r="B82" s="2">
        <v>260</v>
      </c>
      <c r="C82" s="2">
        <v>-101.5</v>
      </c>
      <c r="D82" s="2" t="s">
        <v>351</v>
      </c>
    </row>
    <row r="83" spans="1:4" x14ac:dyDescent="0.65">
      <c r="A83" s="2" t="s">
        <v>435</v>
      </c>
      <c r="B83" s="2">
        <v>262</v>
      </c>
      <c r="C83" s="2">
        <v>-104</v>
      </c>
      <c r="D83" s="2" t="s">
        <v>347</v>
      </c>
    </row>
    <row r="84" spans="1:4" x14ac:dyDescent="0.65">
      <c r="A84" s="2" t="s">
        <v>436</v>
      </c>
      <c r="B84" s="2">
        <v>264</v>
      </c>
      <c r="C84" s="2">
        <v>-106.5</v>
      </c>
      <c r="D84" s="2" t="s">
        <v>356</v>
      </c>
    </row>
    <row r="85" spans="1:4" x14ac:dyDescent="0.65">
      <c r="A85" s="2" t="s">
        <v>437</v>
      </c>
      <c r="B85" s="2">
        <v>266</v>
      </c>
      <c r="C85" s="2">
        <v>-109</v>
      </c>
      <c r="D85" s="2" t="s">
        <v>356</v>
      </c>
    </row>
    <row r="86" spans="1:4" x14ac:dyDescent="0.65">
      <c r="A86" s="2" t="s">
        <v>438</v>
      </c>
      <c r="B86" s="2">
        <v>268</v>
      </c>
      <c r="C86" s="2">
        <v>-111.5</v>
      </c>
      <c r="D86" s="2" t="s">
        <v>347</v>
      </c>
    </row>
    <row r="87" spans="1:4" x14ac:dyDescent="0.65">
      <c r="A87" s="2" t="s">
        <v>439</v>
      </c>
      <c r="B87" s="2">
        <v>270</v>
      </c>
      <c r="C87" s="2">
        <v>-114</v>
      </c>
      <c r="D87" s="2" t="s">
        <v>356</v>
      </c>
    </row>
    <row r="88" spans="1:4" x14ac:dyDescent="0.65">
      <c r="A88" s="2" t="s">
        <v>440</v>
      </c>
      <c r="B88" s="2">
        <v>272</v>
      </c>
      <c r="C88" s="2">
        <v>-116.5</v>
      </c>
      <c r="D88" s="2" t="s">
        <v>351</v>
      </c>
    </row>
    <row r="89" spans="1:4" x14ac:dyDescent="0.65">
      <c r="A89" s="2" t="s">
        <v>441</v>
      </c>
      <c r="B89" s="2">
        <v>274</v>
      </c>
      <c r="C89" s="2">
        <v>-119</v>
      </c>
      <c r="D89" s="2" t="s">
        <v>347</v>
      </c>
    </row>
    <row r="90" spans="1:4" x14ac:dyDescent="0.65">
      <c r="A90" s="2" t="s">
        <v>442</v>
      </c>
      <c r="B90" s="2">
        <v>276</v>
      </c>
      <c r="C90" s="2">
        <v>-121.5</v>
      </c>
      <c r="D90" s="2" t="s">
        <v>356</v>
      </c>
    </row>
    <row r="91" spans="1:4" x14ac:dyDescent="0.65">
      <c r="A91" s="2" t="s">
        <v>443</v>
      </c>
      <c r="B91" s="2">
        <v>278</v>
      </c>
      <c r="C91" s="2">
        <v>-124</v>
      </c>
      <c r="D91" s="2" t="s">
        <v>356</v>
      </c>
    </row>
    <row r="92" spans="1:4" x14ac:dyDescent="0.65">
      <c r="A92" s="2" t="s">
        <v>444</v>
      </c>
      <c r="B92" s="2">
        <v>280</v>
      </c>
      <c r="C92" s="2">
        <v>-126.5</v>
      </c>
      <c r="D92" s="2" t="s">
        <v>347</v>
      </c>
    </row>
    <row r="93" spans="1:4" x14ac:dyDescent="0.65">
      <c r="A93" s="2" t="s">
        <v>445</v>
      </c>
      <c r="B93" s="2">
        <v>282</v>
      </c>
      <c r="C93" s="2">
        <v>-129</v>
      </c>
      <c r="D93" s="2" t="s">
        <v>356</v>
      </c>
    </row>
    <row r="94" spans="1:4" x14ac:dyDescent="0.65">
      <c r="A94" s="2" t="s">
        <v>446</v>
      </c>
      <c r="B94" s="2">
        <v>284</v>
      </c>
      <c r="C94" s="2">
        <v>-131.5</v>
      </c>
      <c r="D94" s="2" t="s">
        <v>351</v>
      </c>
    </row>
    <row r="95" spans="1:4" x14ac:dyDescent="0.65">
      <c r="A95" s="2" t="s">
        <v>447</v>
      </c>
      <c r="B95" s="2">
        <v>286</v>
      </c>
      <c r="C95" s="2">
        <v>-134</v>
      </c>
      <c r="D95" s="2" t="s">
        <v>347</v>
      </c>
    </row>
    <row r="96" spans="1:4" x14ac:dyDescent="0.65">
      <c r="A96" s="2" t="s">
        <v>448</v>
      </c>
      <c r="B96" s="2">
        <v>288</v>
      </c>
      <c r="C96" s="2">
        <v>-136.5</v>
      </c>
      <c r="D96" s="2" t="s">
        <v>356</v>
      </c>
    </row>
    <row r="97" spans="1:4" x14ac:dyDescent="0.65">
      <c r="A97" s="2" t="s">
        <v>449</v>
      </c>
      <c r="B97" s="2">
        <v>290</v>
      </c>
      <c r="C97" s="2">
        <v>-139</v>
      </c>
      <c r="D97" s="2" t="s">
        <v>356</v>
      </c>
    </row>
    <row r="98" spans="1:4" x14ac:dyDescent="0.65">
      <c r="A98" s="2" t="s">
        <v>450</v>
      </c>
      <c r="B98" s="2">
        <v>292</v>
      </c>
      <c r="C98" s="2">
        <v>-141.5</v>
      </c>
      <c r="D98" s="2" t="s">
        <v>347</v>
      </c>
    </row>
    <row r="99" spans="1:4" x14ac:dyDescent="0.65">
      <c r="A99" s="2" t="s">
        <v>451</v>
      </c>
      <c r="B99" s="2">
        <v>294</v>
      </c>
      <c r="C99" s="2">
        <v>-144</v>
      </c>
      <c r="D99" s="2" t="s">
        <v>356</v>
      </c>
    </row>
    <row r="100" spans="1:4" x14ac:dyDescent="0.65">
      <c r="A100" s="2" t="s">
        <v>452</v>
      </c>
      <c r="B100" s="2">
        <v>296</v>
      </c>
      <c r="C100" s="2">
        <v>-146.5</v>
      </c>
      <c r="D100" s="2" t="s">
        <v>351</v>
      </c>
    </row>
    <row r="101" spans="1:4" x14ac:dyDescent="0.65">
      <c r="A101" s="2" t="s">
        <v>453</v>
      </c>
      <c r="B101" s="2">
        <v>298</v>
      </c>
      <c r="C101" s="2">
        <v>-149</v>
      </c>
      <c r="D101" s="2" t="s">
        <v>347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C14" sqref="C14"/>
    </sheetView>
  </sheetViews>
  <sheetFormatPr defaultRowHeight="14.5" x14ac:dyDescent="0.35"/>
  <cols>
    <col min="1" max="1" width="17.26953125" bestFit="1" customWidth="1"/>
    <col min="2" max="2" width="11.453125" customWidth="1"/>
    <col min="3" max="4" width="11.54296875" bestFit="1" customWidth="1"/>
    <col min="5" max="5" width="9.7265625" bestFit="1" customWidth="1"/>
    <col min="6" max="7" width="9.7265625" customWidth="1"/>
  </cols>
  <sheetData>
    <row r="1" spans="1:9" x14ac:dyDescent="0.35">
      <c r="A1" s="7"/>
      <c r="B1" s="7" t="s">
        <v>454</v>
      </c>
      <c r="C1" s="7" t="s">
        <v>455</v>
      </c>
      <c r="D1" s="7" t="s">
        <v>456</v>
      </c>
      <c r="E1" s="7" t="s">
        <v>457</v>
      </c>
      <c r="F1" s="7" t="s">
        <v>454</v>
      </c>
      <c r="G1" s="7" t="s">
        <v>455</v>
      </c>
      <c r="H1" s="7" t="s">
        <v>456</v>
      </c>
    </row>
    <row r="2" spans="1:9" x14ac:dyDescent="0.35">
      <c r="A2" s="7" t="s">
        <v>458</v>
      </c>
      <c r="B2" s="8">
        <v>50</v>
      </c>
      <c r="C2" s="8">
        <v>40</v>
      </c>
      <c r="D2" s="8">
        <v>30</v>
      </c>
      <c r="E2" s="8">
        <v>50</v>
      </c>
      <c r="F2" s="29">
        <f>(B2/$E2)*100</f>
        <v>100</v>
      </c>
      <c r="G2" s="29">
        <f>(C2/$E2)*100</f>
        <v>80</v>
      </c>
      <c r="H2" s="29">
        <f>(D2/$E2)*100</f>
        <v>60</v>
      </c>
    </row>
    <row r="3" spans="1:9" x14ac:dyDescent="0.35">
      <c r="A3" s="7" t="s">
        <v>459</v>
      </c>
      <c r="B3" s="8">
        <v>48</v>
      </c>
      <c r="C3" s="8">
        <v>39</v>
      </c>
      <c r="D3" s="8">
        <v>40</v>
      </c>
      <c r="E3" s="8">
        <v>53</v>
      </c>
      <c r="F3" s="29">
        <f t="shared" ref="F3:F11" si="0">(B3/$E3)*100</f>
        <v>90.566037735849065</v>
      </c>
      <c r="G3" s="29">
        <f t="shared" ref="G3:G11" si="1">(C3/$E3)*100</f>
        <v>73.584905660377359</v>
      </c>
      <c r="H3" s="29">
        <f t="shared" ref="H3:H11" si="2">(D3/$E3)*100</f>
        <v>75.471698113207552</v>
      </c>
    </row>
    <row r="4" spans="1:9" x14ac:dyDescent="0.35">
      <c r="A4" s="7" t="s">
        <v>460</v>
      </c>
      <c r="B4" s="8">
        <v>46</v>
      </c>
      <c r="C4" s="8">
        <v>38</v>
      </c>
      <c r="D4" s="8">
        <v>34</v>
      </c>
      <c r="E4" s="8">
        <v>56</v>
      </c>
      <c r="F4" s="29">
        <f>(B4/$E4)*100</f>
        <v>82.142857142857139</v>
      </c>
      <c r="G4" s="29">
        <f t="shared" si="1"/>
        <v>67.857142857142861</v>
      </c>
      <c r="H4" s="29">
        <f t="shared" si="2"/>
        <v>60.714285714285708</v>
      </c>
    </row>
    <row r="5" spans="1:9" x14ac:dyDescent="0.35">
      <c r="A5" s="7" t="s">
        <v>461</v>
      </c>
      <c r="B5" s="8">
        <v>44</v>
      </c>
      <c r="C5" s="8">
        <v>37</v>
      </c>
      <c r="D5" s="8">
        <v>36</v>
      </c>
      <c r="E5" s="8">
        <v>59</v>
      </c>
      <c r="F5" s="29">
        <f>(B5/$E5)*100</f>
        <v>74.576271186440678</v>
      </c>
      <c r="G5" s="29">
        <f t="shared" si="1"/>
        <v>62.711864406779661</v>
      </c>
      <c r="H5" s="29">
        <f t="shared" si="2"/>
        <v>61.016949152542374</v>
      </c>
      <c r="I5" s="24" t="s">
        <v>483</v>
      </c>
    </row>
    <row r="6" spans="1:9" x14ac:dyDescent="0.35">
      <c r="A6" s="7" t="s">
        <v>462</v>
      </c>
      <c r="B6" s="8">
        <v>42</v>
      </c>
      <c r="C6" s="8">
        <v>36</v>
      </c>
      <c r="D6" s="8">
        <v>38</v>
      </c>
      <c r="E6" s="8">
        <v>62</v>
      </c>
      <c r="F6" s="29">
        <f t="shared" si="0"/>
        <v>67.741935483870961</v>
      </c>
      <c r="G6" s="29">
        <f t="shared" si="1"/>
        <v>58.064516129032263</v>
      </c>
      <c r="H6" s="29">
        <f t="shared" si="2"/>
        <v>61.29032258064516</v>
      </c>
      <c r="I6" s="24" t="s">
        <v>484</v>
      </c>
    </row>
    <row r="7" spans="1:9" x14ac:dyDescent="0.35">
      <c r="A7" s="7" t="s">
        <v>463</v>
      </c>
      <c r="B7" s="8">
        <v>40</v>
      </c>
      <c r="C7" s="8">
        <v>35</v>
      </c>
      <c r="D7" s="8">
        <v>40</v>
      </c>
      <c r="E7" s="8">
        <v>65</v>
      </c>
      <c r="F7" s="29">
        <f t="shared" si="0"/>
        <v>61.53846153846154</v>
      </c>
      <c r="G7" s="29">
        <f t="shared" si="1"/>
        <v>53.846153846153847</v>
      </c>
      <c r="H7" s="29">
        <f t="shared" si="2"/>
        <v>61.53846153846154</v>
      </c>
      <c r="I7" s="24" t="s">
        <v>485</v>
      </c>
    </row>
    <row r="8" spans="1:9" x14ac:dyDescent="0.35">
      <c r="A8" s="7" t="s">
        <v>464</v>
      </c>
      <c r="B8" s="8">
        <v>38</v>
      </c>
      <c r="C8" s="8">
        <v>34</v>
      </c>
      <c r="D8" s="8">
        <v>42</v>
      </c>
      <c r="E8" s="8">
        <v>68</v>
      </c>
      <c r="F8" s="29">
        <f t="shared" si="0"/>
        <v>55.882352941176471</v>
      </c>
      <c r="G8" s="29">
        <f t="shared" si="1"/>
        <v>50</v>
      </c>
      <c r="H8" s="29">
        <f t="shared" si="2"/>
        <v>61.764705882352942</v>
      </c>
    </row>
    <row r="9" spans="1:9" x14ac:dyDescent="0.35">
      <c r="A9" s="7" t="s">
        <v>465</v>
      </c>
      <c r="B9" s="8">
        <v>36</v>
      </c>
      <c r="C9" s="8">
        <v>33</v>
      </c>
      <c r="D9" s="8">
        <v>44</v>
      </c>
      <c r="E9" s="8">
        <v>71</v>
      </c>
      <c r="F9" s="29">
        <f t="shared" si="0"/>
        <v>50.704225352112672</v>
      </c>
      <c r="G9" s="29">
        <f t="shared" si="1"/>
        <v>46.478873239436616</v>
      </c>
      <c r="H9" s="29">
        <f t="shared" si="2"/>
        <v>61.971830985915489</v>
      </c>
    </row>
    <row r="10" spans="1:9" x14ac:dyDescent="0.35">
      <c r="A10" s="7" t="s">
        <v>466</v>
      </c>
      <c r="B10" s="8">
        <v>34</v>
      </c>
      <c r="C10" s="8">
        <v>32</v>
      </c>
      <c r="D10" s="8">
        <v>46</v>
      </c>
      <c r="E10" s="8">
        <v>74</v>
      </c>
      <c r="F10" s="29">
        <f t="shared" si="0"/>
        <v>45.945945945945951</v>
      </c>
      <c r="G10" s="29">
        <f>(C10/$E10)*100</f>
        <v>43.243243243243242</v>
      </c>
      <c r="H10" s="29">
        <f t="shared" si="2"/>
        <v>62.162162162162161</v>
      </c>
    </row>
    <row r="11" spans="1:9" x14ac:dyDescent="0.35">
      <c r="A11" s="7" t="s">
        <v>467</v>
      </c>
      <c r="B11" s="8">
        <v>32</v>
      </c>
      <c r="C11" s="8">
        <v>31</v>
      </c>
      <c r="D11" s="8">
        <v>48</v>
      </c>
      <c r="E11" s="8">
        <v>77</v>
      </c>
      <c r="F11" s="29">
        <f t="shared" si="0"/>
        <v>41.558441558441558</v>
      </c>
      <c r="G11" s="29">
        <f t="shared" si="1"/>
        <v>40.259740259740262</v>
      </c>
      <c r="H11" s="29">
        <f t="shared" si="2"/>
        <v>62.337662337662337</v>
      </c>
    </row>
    <row r="13" spans="1:9" x14ac:dyDescent="0.35">
      <c r="B13">
        <f>_xlfn.STDEV.P(B2:B11)</f>
        <v>5.7445626465380286</v>
      </c>
      <c r="C13">
        <f>_xlfn.STDEV.P(C2:C11)</f>
        <v>2.8722813232690143</v>
      </c>
      <c r="D13">
        <f t="shared" ref="C13:D13" si="3">_xlfn.STDEV.P(D2:D11)</f>
        <v>5.2497618993626745</v>
      </c>
    </row>
    <row r="14" spans="1:9" x14ac:dyDescent="0.35">
      <c r="B14">
        <f>AVERAGE(B2:B11)</f>
        <v>41</v>
      </c>
      <c r="C14">
        <f>AVERAGE(C2:C11)</f>
        <v>35.5</v>
      </c>
      <c r="D14">
        <f>AVERAGE(D2:D11)</f>
        <v>39.799999999999997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H17"/>
  <sheetViews>
    <sheetView tabSelected="1" zoomScale="93" zoomScaleNormal="93" workbookViewId="0">
      <selection activeCell="G11" sqref="G11"/>
    </sheetView>
  </sheetViews>
  <sheetFormatPr defaultRowHeight="14.5" x14ac:dyDescent="0.35"/>
  <cols>
    <col min="3" max="3" width="9.81640625" bestFit="1" customWidth="1"/>
    <col min="7" max="7" width="12.08984375" customWidth="1"/>
    <col min="8" max="8" width="16.6328125" customWidth="1"/>
  </cols>
  <sheetData>
    <row r="1" spans="1:8" x14ac:dyDescent="0.35">
      <c r="B1" t="s">
        <v>468</v>
      </c>
      <c r="C1" t="s">
        <v>469</v>
      </c>
      <c r="D1" t="s">
        <v>487</v>
      </c>
      <c r="E1" t="s">
        <v>488</v>
      </c>
      <c r="F1" t="s">
        <v>489</v>
      </c>
      <c r="G1" t="s">
        <v>493</v>
      </c>
      <c r="H1" t="s">
        <v>494</v>
      </c>
    </row>
    <row r="2" spans="1:8" x14ac:dyDescent="0.35">
      <c r="B2" t="s">
        <v>470</v>
      </c>
      <c r="C2">
        <v>5</v>
      </c>
      <c r="D2">
        <v>35</v>
      </c>
      <c r="E2">
        <f>D2*C2</f>
        <v>175</v>
      </c>
      <c r="F2">
        <f>D2-$B$10</f>
        <v>-25.630252100840337</v>
      </c>
      <c r="G2">
        <f>F2*F2</f>
        <v>656.90982275263048</v>
      </c>
      <c r="H2">
        <f>C2*G2</f>
        <v>3284.5491137631525</v>
      </c>
    </row>
    <row r="3" spans="1:8" x14ac:dyDescent="0.35">
      <c r="B3" t="s">
        <v>471</v>
      </c>
      <c r="C3">
        <v>15</v>
      </c>
      <c r="D3">
        <v>45</v>
      </c>
      <c r="E3">
        <f t="shared" ref="E3:E8" si="0">D3*C3</f>
        <v>675</v>
      </c>
      <c r="F3">
        <f>D3-$B$10</f>
        <v>-15.630252100840337</v>
      </c>
      <c r="G3">
        <f t="shared" ref="G3:G8" si="1">F3*F3</f>
        <v>244.30478073582378</v>
      </c>
      <c r="H3">
        <f t="shared" ref="H3:H8" si="2">C3*G3</f>
        <v>3664.5717110373566</v>
      </c>
    </row>
    <row r="4" spans="1:8" x14ac:dyDescent="0.35">
      <c r="B4" t="s">
        <v>472</v>
      </c>
      <c r="C4">
        <v>40</v>
      </c>
      <c r="D4">
        <v>55</v>
      </c>
      <c r="E4">
        <f>D4*C4</f>
        <v>2200</v>
      </c>
      <c r="F4">
        <f t="shared" ref="F3:F8" si="3">D4-$B$10</f>
        <v>-5.6302521008403374</v>
      </c>
      <c r="G4">
        <f t="shared" si="1"/>
        <v>31.699738719017034</v>
      </c>
      <c r="H4">
        <f t="shared" si="2"/>
        <v>1267.9895487606814</v>
      </c>
    </row>
    <row r="5" spans="1:8" x14ac:dyDescent="0.35">
      <c r="B5" t="s">
        <v>473</v>
      </c>
      <c r="C5">
        <v>40</v>
      </c>
      <c r="D5">
        <v>65</v>
      </c>
      <c r="E5">
        <f t="shared" si="0"/>
        <v>2600</v>
      </c>
      <c r="F5">
        <f t="shared" si="3"/>
        <v>4.3697478991596626</v>
      </c>
      <c r="G5">
        <f t="shared" si="1"/>
        <v>19.094696702210285</v>
      </c>
      <c r="H5">
        <f t="shared" si="2"/>
        <v>763.78786808841141</v>
      </c>
    </row>
    <row r="6" spans="1:8" x14ac:dyDescent="0.35">
      <c r="B6" t="s">
        <v>474</v>
      </c>
      <c r="C6">
        <v>7</v>
      </c>
      <c r="D6">
        <v>75</v>
      </c>
      <c r="E6">
        <f t="shared" si="0"/>
        <v>525</v>
      </c>
      <c r="F6">
        <f t="shared" si="3"/>
        <v>14.369747899159663</v>
      </c>
      <c r="G6">
        <f t="shared" si="1"/>
        <v>206.48965468540354</v>
      </c>
      <c r="H6">
        <f t="shared" si="2"/>
        <v>1445.4275827978247</v>
      </c>
    </row>
    <row r="7" spans="1:8" x14ac:dyDescent="0.35">
      <c r="B7" t="s">
        <v>475</v>
      </c>
      <c r="C7">
        <v>10</v>
      </c>
      <c r="D7">
        <v>85</v>
      </c>
      <c r="E7">
        <f t="shared" si="0"/>
        <v>850</v>
      </c>
      <c r="F7">
        <f t="shared" si="3"/>
        <v>24.369747899159663</v>
      </c>
      <c r="G7">
        <f t="shared" si="1"/>
        <v>593.88461266859679</v>
      </c>
      <c r="H7">
        <f t="shared" si="2"/>
        <v>5938.8461266859676</v>
      </c>
    </row>
    <row r="8" spans="1:8" x14ac:dyDescent="0.35">
      <c r="B8" t="s">
        <v>476</v>
      </c>
      <c r="C8">
        <v>2</v>
      </c>
      <c r="D8">
        <v>95</v>
      </c>
      <c r="E8">
        <f t="shared" si="0"/>
        <v>190</v>
      </c>
      <c r="F8">
        <f t="shared" si="3"/>
        <v>34.369747899159663</v>
      </c>
      <c r="G8">
        <f t="shared" si="1"/>
        <v>1181.27957065179</v>
      </c>
      <c r="H8">
        <f t="shared" si="2"/>
        <v>2362.55914130358</v>
      </c>
    </row>
    <row r="9" spans="1:8" x14ac:dyDescent="0.35">
      <c r="C9">
        <f>SUM(C2:C8)</f>
        <v>119</v>
      </c>
      <c r="E9">
        <f>SUM(E2:E8)</f>
        <v>7215</v>
      </c>
      <c r="H9">
        <f>SUM(H2:H8)</f>
        <v>18727.731092436974</v>
      </c>
    </row>
    <row r="10" spans="1:8" x14ac:dyDescent="0.35">
      <c r="A10" t="s">
        <v>486</v>
      </c>
      <c r="B10">
        <f>SUM(E2:E8)/SUM(C2:C8)</f>
        <v>60.630252100840337</v>
      </c>
      <c r="E10">
        <f>H9/C9</f>
        <v>157.3758915330838</v>
      </c>
      <c r="G10">
        <f>E9/C9</f>
        <v>60.630252100840337</v>
      </c>
    </row>
    <row r="11" spans="1:8" x14ac:dyDescent="0.35">
      <c r="A11" t="s">
        <v>490</v>
      </c>
      <c r="B11">
        <f>SQRT(SUM(H2:H8)/SUM(C2:C8))</f>
        <v>12.544954823875765</v>
      </c>
      <c r="E11">
        <f>SQRT(E10)</f>
        <v>12.544954823875765</v>
      </c>
    </row>
    <row r="14" spans="1:8" ht="60" x14ac:dyDescent="0.35">
      <c r="A14" s="27" t="s">
        <v>491</v>
      </c>
      <c r="C14">
        <f>_xlfn.STDEV.P(5,6,7,8,9,10)</f>
        <v>1.707825127659933</v>
      </c>
      <c r="D14">
        <f>AVERAGE(5,6,7,8,9,10)</f>
        <v>7.5</v>
      </c>
    </row>
    <row r="16" spans="1:8" ht="30.5" thickBot="1" x14ac:dyDescent="0.4">
      <c r="A16" s="27" t="s">
        <v>492</v>
      </c>
    </row>
    <row r="17" spans="1:1" x14ac:dyDescent="0.35">
      <c r="A17" s="2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209550</xdr:colOff>
                <xdr:row>17</xdr:row>
                <xdr:rowOff>12700</xdr:rowOff>
              </to>
            </anchor>
          </controlPr>
        </control>
      </mc:Choice>
      <mc:Fallback>
        <control shapeId="8193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A28303B0B84D4C8570A2A3D842FFBF" ma:contentTypeVersion="2" ma:contentTypeDescription="Create a new document." ma:contentTypeScope="" ma:versionID="de3433a913cb60c4f93da0b3d147b5b7">
  <xsd:schema xmlns:xsd="http://www.w3.org/2001/XMLSchema" xmlns:xs="http://www.w3.org/2001/XMLSchema" xmlns:p="http://schemas.microsoft.com/office/2006/metadata/properties" xmlns:ns2="c0485a7f-5083-418d-b7aa-0bd2fa0d481a" targetNamespace="http://schemas.microsoft.com/office/2006/metadata/properties" ma:root="true" ma:fieldsID="c12f3af96d35be0fce8c4c411b8f72b3" ns2:_="">
    <xsd:import namespace="c0485a7f-5083-418d-b7aa-0bd2fa0d4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85a7f-5083-418d-b7aa-0bd2fa0d4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E94C16-66F1-4355-922A-F3F23E61C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85a7f-5083-418d-b7aa-0bd2fa0d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7940C-A0BA-474F-AF76-8BB5A1E44C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CE1ACA-354F-41F1-AC52-E95D438A04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H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Goyal, Raunak</dc:creator>
  <cp:keywords/>
  <dc:description/>
  <cp:lastModifiedBy>hp</cp:lastModifiedBy>
  <cp:revision/>
  <dcterms:created xsi:type="dcterms:W3CDTF">2020-10-09T03:25:14Z</dcterms:created>
  <dcterms:modified xsi:type="dcterms:W3CDTF">2021-04-15T09:48:30Z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0x010100BCA28303B0B84D4C8570A2A3D842FFBF</vt:lpwstr>
  </property>
</Properties>
</file>